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unomasafumi\Desktop\ＣＷＳ旭川要項案\03参加申込\"/>
    </mc:Choice>
  </mc:AlternateContent>
  <bookViews>
    <workbookView xWindow="0" yWindow="0" windowWidth="20490" windowHeight="7770" activeTab="1"/>
  </bookViews>
  <sheets>
    <sheet name="1枚目" sheetId="12" r:id="rId1"/>
    <sheet name="2枚目" sheetId="11" r:id="rId2"/>
    <sheet name="Sheet1" sheetId="14" r:id="rId3"/>
  </sheets>
  <definedNames>
    <definedName name="_xlnm.Print_Area" localSheetId="0">'1枚目'!$A$1:$Y$27</definedName>
    <definedName name="_xlnm.Print_Area" localSheetId="1">'2枚目'!$A$1:$S$29</definedName>
  </definedNames>
  <calcPr calcId="152511"/>
</workbook>
</file>

<file path=xl/calcChain.xml><?xml version="1.0" encoding="utf-8"?>
<calcChain xmlns="http://schemas.openxmlformats.org/spreadsheetml/2006/main">
  <c r="Z30" i="11" l="1"/>
  <c r="Y28" i="11"/>
  <c r="X28" i="11"/>
  <c r="W28" i="11"/>
  <c r="V28" i="11"/>
  <c r="U28" i="11"/>
  <c r="Z28" i="11" s="1"/>
  <c r="R27" i="11" s="1"/>
  <c r="Y26" i="11"/>
  <c r="X26" i="11"/>
  <c r="W26" i="11"/>
  <c r="V26" i="11"/>
  <c r="U26" i="11"/>
  <c r="Z26" i="11" s="1"/>
  <c r="R25" i="11" s="1"/>
  <c r="Y24" i="11"/>
  <c r="X24" i="11"/>
  <c r="W24" i="11"/>
  <c r="V24" i="11"/>
  <c r="U24" i="11"/>
  <c r="Z24" i="11" s="1"/>
  <c r="R23" i="11" s="1"/>
  <c r="Y22" i="11"/>
  <c r="X22" i="11"/>
  <c r="W22" i="11"/>
  <c r="V22" i="11"/>
  <c r="U22" i="11"/>
  <c r="Z22" i="11" s="1"/>
  <c r="R21" i="11" s="1"/>
  <c r="Y20" i="11"/>
  <c r="X20" i="11"/>
  <c r="W20" i="11"/>
  <c r="V20" i="11"/>
  <c r="U20" i="11"/>
  <c r="Z20" i="11" s="1"/>
  <c r="R19" i="11" s="1"/>
  <c r="Y18" i="11"/>
  <c r="X18" i="11"/>
  <c r="W18" i="11"/>
  <c r="V18" i="11"/>
  <c r="U18" i="11"/>
  <c r="Z18" i="11" s="1"/>
  <c r="R17" i="11" s="1"/>
  <c r="U14" i="11"/>
  <c r="Y16" i="11"/>
  <c r="Y14" i="11"/>
  <c r="Y12" i="11"/>
  <c r="Y10" i="11"/>
  <c r="X10" i="11"/>
  <c r="X16" i="11"/>
  <c r="W16" i="11"/>
  <c r="V16" i="11"/>
  <c r="U16" i="11"/>
  <c r="X14" i="11"/>
  <c r="W14" i="11"/>
  <c r="V14" i="11"/>
  <c r="X12" i="11"/>
  <c r="W12" i="11"/>
  <c r="V12" i="11"/>
  <c r="U12" i="11"/>
  <c r="U10" i="11"/>
  <c r="V10" i="11"/>
  <c r="W10" i="11"/>
  <c r="Z16" i="11" l="1"/>
  <c r="R15" i="11" s="1"/>
  <c r="Z14" i="11"/>
  <c r="R13" i="11" s="1"/>
  <c r="Z12" i="11"/>
  <c r="R11" i="11" s="1"/>
  <c r="Z10" i="11"/>
  <c r="R9" i="11" s="1"/>
  <c r="F35" i="11"/>
  <c r="F34" i="11"/>
  <c r="F33" i="11"/>
  <c r="F32" i="11"/>
  <c r="F31" i="11"/>
  <c r="D34" i="11"/>
  <c r="D33" i="11"/>
  <c r="D32" i="11"/>
  <c r="D31" i="11"/>
  <c r="Q34" i="11"/>
  <c r="P34" i="11"/>
  <c r="O34" i="11"/>
  <c r="N34" i="11"/>
  <c r="M34" i="11"/>
  <c r="Q33" i="11"/>
  <c r="P33" i="11"/>
  <c r="O33" i="11"/>
  <c r="N33" i="11"/>
  <c r="M33" i="11"/>
  <c r="Q32" i="11"/>
  <c r="P32" i="11"/>
  <c r="O32" i="11"/>
  <c r="N32" i="11"/>
  <c r="M32" i="11"/>
  <c r="Q31" i="11"/>
  <c r="P31" i="11"/>
  <c r="O31" i="11"/>
  <c r="N31" i="11"/>
  <c r="M31" i="11"/>
  <c r="L34" i="11"/>
  <c r="L33" i="11"/>
  <c r="L32" i="11"/>
  <c r="L31" i="11"/>
  <c r="K31" i="11"/>
  <c r="J31" i="11"/>
  <c r="I31" i="11"/>
  <c r="H31" i="11"/>
  <c r="G31" i="11"/>
  <c r="S23" i="12" l="1"/>
  <c r="S22" i="12"/>
  <c r="S21" i="12"/>
  <c r="S20" i="12"/>
  <c r="S19" i="12"/>
  <c r="S18" i="12"/>
  <c r="S17" i="12"/>
  <c r="S16" i="12"/>
  <c r="S15" i="12"/>
  <c r="S24" i="12" l="1"/>
</calcChain>
</file>

<file path=xl/sharedStrings.xml><?xml version="1.0" encoding="utf-8"?>
<sst xmlns="http://schemas.openxmlformats.org/spreadsheetml/2006/main" count="180" uniqueCount="115">
  <si>
    <r>
      <rPr>
        <b/>
        <sz val="12"/>
        <color indexed="8"/>
        <rFont val="ＭＳ Ｐゴシック"/>
        <family val="3"/>
        <charset val="128"/>
      </rPr>
      <t>●申込内訳</t>
    </r>
    <rPh sb="1" eb="3">
      <t>モウシコ</t>
    </rPh>
    <rPh sb="3" eb="5">
      <t>ウチワケ</t>
    </rPh>
    <phoneticPr fontId="18"/>
  </si>
  <si>
    <t>申込責任者</t>
    <rPh sb="0" eb="2">
      <t>モウシコ</t>
    </rPh>
    <rPh sb="2" eb="5">
      <t>セキニンシャ</t>
    </rPh>
    <phoneticPr fontId="18"/>
  </si>
  <si>
    <t>ふりがな</t>
    <phoneticPr fontId="18"/>
  </si>
  <si>
    <t>お名前</t>
    <rPh sb="1" eb="3">
      <t>ナマエ</t>
    </rPh>
    <phoneticPr fontId="18"/>
  </si>
  <si>
    <t>合唱団名</t>
    <rPh sb="0" eb="3">
      <t>ガッショウダン</t>
    </rPh>
    <rPh sb="3" eb="4">
      <t>メイ</t>
    </rPh>
    <phoneticPr fontId="18"/>
  </si>
  <si>
    <t>連絡先住所（書類送付先）　　　□自宅　□勤務先　　●必ず郵便番号と住所をハッキリと楷書で記入してください。</t>
    <rPh sb="0" eb="3">
      <t>レンラクサキ</t>
    </rPh>
    <rPh sb="3" eb="5">
      <t>ジュウショ</t>
    </rPh>
    <rPh sb="6" eb="8">
      <t>ショルイ</t>
    </rPh>
    <rPh sb="8" eb="10">
      <t>ソウフ</t>
    </rPh>
    <rPh sb="10" eb="11">
      <t>サキ</t>
    </rPh>
    <rPh sb="16" eb="18">
      <t>ジタク</t>
    </rPh>
    <rPh sb="20" eb="22">
      <t>キンム</t>
    </rPh>
    <rPh sb="22" eb="23">
      <t>サキ</t>
    </rPh>
    <rPh sb="26" eb="27">
      <t>カナラ</t>
    </rPh>
    <rPh sb="28" eb="32">
      <t>ユウビンバンゴウ</t>
    </rPh>
    <rPh sb="33" eb="35">
      <t>ジュウショ</t>
    </rPh>
    <rPh sb="41" eb="43">
      <t>カイショ</t>
    </rPh>
    <rPh sb="44" eb="46">
      <t>キニュウ</t>
    </rPh>
    <phoneticPr fontId="18"/>
  </si>
  <si>
    <t>電話：</t>
    <rPh sb="0" eb="2">
      <t>デンワ</t>
    </rPh>
    <phoneticPr fontId="18"/>
  </si>
  <si>
    <t>FAX：</t>
    <phoneticPr fontId="18"/>
  </si>
  <si>
    <t>携帯：</t>
    <rPh sb="0" eb="2">
      <t>ケイタイ</t>
    </rPh>
    <phoneticPr fontId="18"/>
  </si>
  <si>
    <t>E-Mail：</t>
    <phoneticPr fontId="18"/>
  </si>
  <si>
    <t>振込人名：</t>
    <rPh sb="0" eb="2">
      <t>フリコ</t>
    </rPh>
    <rPh sb="2" eb="3">
      <t>ニン</t>
    </rPh>
    <rPh sb="3" eb="4">
      <t>メイ</t>
    </rPh>
    <phoneticPr fontId="18"/>
  </si>
  <si>
    <t>区　分</t>
    <rPh sb="0" eb="1">
      <t>ク</t>
    </rPh>
    <rPh sb="2" eb="3">
      <t>ブン</t>
    </rPh>
    <phoneticPr fontId="18"/>
  </si>
  <si>
    <t>受講期間</t>
    <rPh sb="0" eb="2">
      <t>ジュコウ</t>
    </rPh>
    <rPh sb="2" eb="4">
      <t>キカン</t>
    </rPh>
    <phoneticPr fontId="18"/>
  </si>
  <si>
    <t>申込人数</t>
    <rPh sb="0" eb="2">
      <t>モウシコ</t>
    </rPh>
    <rPh sb="2" eb="4">
      <t>ニンズウ</t>
    </rPh>
    <phoneticPr fontId="18"/>
  </si>
  <si>
    <t>一　般</t>
    <rPh sb="0" eb="1">
      <t>イチ</t>
    </rPh>
    <rPh sb="2" eb="3">
      <t>ハン</t>
    </rPh>
    <phoneticPr fontId="18"/>
  </si>
  <si>
    <t>全日程</t>
    <rPh sb="0" eb="1">
      <t>ゼン</t>
    </rPh>
    <rPh sb="1" eb="3">
      <t>ニッテイ</t>
    </rPh>
    <phoneticPr fontId="18"/>
  </si>
  <si>
    <t>名</t>
    <rPh sb="0" eb="1">
      <t>メイ</t>
    </rPh>
    <phoneticPr fontId="18"/>
  </si>
  <si>
    <t>１　日</t>
    <rPh sb="2" eb="3">
      <t>ニチ</t>
    </rPh>
    <phoneticPr fontId="18"/>
  </si>
  <si>
    <t>(延べ)</t>
    <rPh sb="1" eb="2">
      <t>ノ</t>
    </rPh>
    <phoneticPr fontId="18"/>
  </si>
  <si>
    <t>大学生</t>
    <rPh sb="0" eb="1">
      <t>ダイ</t>
    </rPh>
    <rPh sb="1" eb="2">
      <t>ガク</t>
    </rPh>
    <rPh sb="2" eb="3">
      <t>セイ</t>
    </rPh>
    <phoneticPr fontId="18"/>
  </si>
  <si>
    <t>高校生</t>
    <rPh sb="0" eb="3">
      <t>コウコウセイ</t>
    </rPh>
    <phoneticPr fontId="18"/>
  </si>
  <si>
    <t>総合計</t>
    <rPh sb="0" eb="1">
      <t>ソウ</t>
    </rPh>
    <rPh sb="1" eb="3">
      <t>ゴウケイ</t>
    </rPh>
    <phoneticPr fontId="18"/>
  </si>
  <si>
    <t>全日程</t>
    <rPh sb="0" eb="3">
      <t>ゼンニッテイ</t>
    </rPh>
    <phoneticPr fontId="18"/>
  </si>
  <si>
    <t>中学生以下</t>
    <rPh sb="0" eb="3">
      <t>チュウガクセイ</t>
    </rPh>
    <rPh sb="3" eb="5">
      <t>イカ</t>
    </rPh>
    <phoneticPr fontId="18"/>
  </si>
  <si>
    <t>区　分</t>
    <rPh sb="0" eb="1">
      <t>ク</t>
    </rPh>
    <rPh sb="2" eb="3">
      <t>フン</t>
    </rPh>
    <phoneticPr fontId="18"/>
  </si>
  <si>
    <t>声　部</t>
    <rPh sb="0" eb="1">
      <t>コエ</t>
    </rPh>
    <rPh sb="2" eb="3">
      <t>ブ</t>
    </rPh>
    <phoneticPr fontId="18"/>
  </si>
  <si>
    <t>金額（円）</t>
    <rPh sb="0" eb="1">
      <t>キン</t>
    </rPh>
    <rPh sb="1" eb="2">
      <t>ガク</t>
    </rPh>
    <rPh sb="3" eb="4">
      <t>エン</t>
    </rPh>
    <phoneticPr fontId="18"/>
  </si>
  <si>
    <t>ふりがな</t>
  </si>
  <si>
    <t>４日</t>
    <rPh sb="1" eb="2">
      <t>ヒ</t>
    </rPh>
    <phoneticPr fontId="18"/>
  </si>
  <si>
    <t>お名前</t>
    <rPh sb="1" eb="2">
      <t>メイ</t>
    </rPh>
    <rPh sb="2" eb="3">
      <t>マエ</t>
    </rPh>
    <phoneticPr fontId="18"/>
  </si>
  <si>
    <t>※裏面も必ずご記入ください。</t>
    <rPh sb="1" eb="3">
      <t>ウラメン</t>
    </rPh>
    <rPh sb="4" eb="5">
      <t>カナラ</t>
    </rPh>
    <rPh sb="7" eb="9">
      <t>キニュウ</t>
    </rPh>
    <phoneticPr fontId="18"/>
  </si>
  <si>
    <t>円</t>
    <rPh sb="0" eb="1">
      <t>エン</t>
    </rPh>
    <phoneticPr fontId="18"/>
  </si>
  <si>
    <t>一　般　受　講</t>
    <rPh sb="0" eb="1">
      <t>イチ</t>
    </rPh>
    <rPh sb="2" eb="3">
      <t>ハン</t>
    </rPh>
    <rPh sb="4" eb="5">
      <t>ウケ</t>
    </rPh>
    <rPh sb="6" eb="7">
      <t>コウ</t>
    </rPh>
    <phoneticPr fontId="18"/>
  </si>
  <si>
    <t>円</t>
    <rPh sb="0" eb="1">
      <t>エン</t>
    </rPh>
    <phoneticPr fontId="18"/>
  </si>
  <si>
    <t>交流会</t>
    <rPh sb="0" eb="3">
      <t>コウリュウカイ</t>
    </rPh>
    <phoneticPr fontId="18"/>
  </si>
  <si>
    <t>申込日：</t>
    <rPh sb="0" eb="2">
      <t>モウシコ</t>
    </rPh>
    <rPh sb="2" eb="3">
      <t>ビ</t>
    </rPh>
    <phoneticPr fontId="18"/>
  </si>
  <si>
    <t>月</t>
    <rPh sb="0" eb="1">
      <t>ツキ</t>
    </rPh>
    <phoneticPr fontId="18"/>
  </si>
  <si>
    <t>日</t>
    <rPh sb="0" eb="1">
      <t>ニチ</t>
    </rPh>
    <phoneticPr fontId="18"/>
  </si>
  <si>
    <t>申込書１－１</t>
    <rPh sb="0" eb="3">
      <t>モウシコミショ</t>
    </rPh>
    <phoneticPr fontId="18"/>
  </si>
  <si>
    <t>申込書１－２</t>
    <rPh sb="0" eb="3">
      <t>モウシコミショ</t>
    </rPh>
    <phoneticPr fontId="18"/>
  </si>
  <si>
    <t>記入例</t>
    <rPh sb="0" eb="2">
      <t>キニュウ</t>
    </rPh>
    <rPh sb="2" eb="3">
      <t>レイ</t>
    </rPh>
    <phoneticPr fontId="18"/>
  </si>
  <si>
    <t>申込対象</t>
    <rPh sb="0" eb="2">
      <t>モウシコミ</t>
    </rPh>
    <rPh sb="2" eb="4">
      <t>タイショウ</t>
    </rPh>
    <phoneticPr fontId="18"/>
  </si>
  <si>
    <t>事務局欄</t>
    <rPh sb="0" eb="3">
      <t>ジムキョク</t>
    </rPh>
    <rPh sb="3" eb="4">
      <t>ラン</t>
    </rPh>
    <phoneticPr fontId="18"/>
  </si>
  <si>
    <t>事務局</t>
    <rPh sb="0" eb="3">
      <t>ジムキョク</t>
    </rPh>
    <phoneticPr fontId="18"/>
  </si>
  <si>
    <t>受付番号</t>
    <rPh sb="0" eb="2">
      <t>ウケツケ</t>
    </rPh>
    <rPh sb="2" eb="4">
      <t>バンゴウ</t>
    </rPh>
    <phoneticPr fontId="18"/>
  </si>
  <si>
    <t>合計金額</t>
    <rPh sb="0" eb="2">
      <t>ゴウケイ</t>
    </rPh>
    <rPh sb="2" eb="4">
      <t>キンガク</t>
    </rPh>
    <phoneticPr fontId="18"/>
  </si>
  <si>
    <r>
      <t>第29回コーラスワークショップ in 旭川　受講申込書(表）</t>
    </r>
    <r>
      <rPr>
        <sz val="16"/>
        <color indexed="8"/>
        <rFont val="ＭＳ Ｐゴシック"/>
        <family val="3"/>
        <charset val="128"/>
      </rPr>
      <t/>
    </r>
    <rPh sb="0" eb="1">
      <t>ダイ</t>
    </rPh>
    <rPh sb="3" eb="4">
      <t>カイ</t>
    </rPh>
    <rPh sb="19" eb="21">
      <t>アサヒカワ</t>
    </rPh>
    <rPh sb="22" eb="24">
      <t>ジュコウ</t>
    </rPh>
    <rPh sb="24" eb="27">
      <t>モウシコミショ</t>
    </rPh>
    <rPh sb="28" eb="29">
      <t>オモテ</t>
    </rPh>
    <phoneticPr fontId="18"/>
  </si>
  <si>
    <r>
      <t>第29回コーラスワークショップ in 旭川　受講申込書(裏）</t>
    </r>
    <r>
      <rPr>
        <sz val="16"/>
        <color indexed="8"/>
        <rFont val="ＭＳ Ｐゴシック"/>
        <family val="3"/>
        <charset val="128"/>
      </rPr>
      <t/>
    </r>
    <rPh sb="0" eb="1">
      <t>ダイ</t>
    </rPh>
    <rPh sb="3" eb="4">
      <t>カイ</t>
    </rPh>
    <rPh sb="19" eb="21">
      <t>アサヒカワ</t>
    </rPh>
    <rPh sb="22" eb="24">
      <t>ジュコウ</t>
    </rPh>
    <rPh sb="24" eb="27">
      <t>モウシコミショ</t>
    </rPh>
    <rPh sb="28" eb="29">
      <t>ウラ</t>
    </rPh>
    <phoneticPr fontId="18"/>
  </si>
  <si>
    <t>５日</t>
    <rPh sb="1" eb="2">
      <t>ヒ</t>
    </rPh>
    <phoneticPr fontId="18"/>
  </si>
  <si>
    <t>4　日</t>
    <rPh sb="2" eb="3">
      <t>ニチ</t>
    </rPh>
    <phoneticPr fontId="18"/>
  </si>
  <si>
    <t>5　日</t>
    <rPh sb="2" eb="3">
      <t>ニチ</t>
    </rPh>
    <phoneticPr fontId="18"/>
  </si>
  <si>
    <t>〇</t>
    <phoneticPr fontId="18"/>
  </si>
  <si>
    <t>講　　　　座</t>
    <rPh sb="0" eb="1">
      <t>コウ</t>
    </rPh>
    <rPh sb="5" eb="6">
      <t>ザ</t>
    </rPh>
    <phoneticPr fontId="18"/>
  </si>
  <si>
    <t>注1　講座選択は会場準備のための人数把握に使います。当日変更は自由です。</t>
    <phoneticPr fontId="18"/>
  </si>
  <si>
    <t>スペシャル
　イベント</t>
    <phoneticPr fontId="18"/>
  </si>
  <si>
    <t>Ｂ</t>
    <phoneticPr fontId="18"/>
  </si>
  <si>
    <t>Ｃ</t>
    <phoneticPr fontId="18"/>
  </si>
  <si>
    <t>Ｃ</t>
    <phoneticPr fontId="18"/>
  </si>
  <si>
    <t>Ａ</t>
    <phoneticPr fontId="18"/>
  </si>
  <si>
    <t>Ｄ</t>
    <phoneticPr fontId="18"/>
  </si>
  <si>
    <t>Ｂ</t>
    <phoneticPr fontId="18"/>
  </si>
  <si>
    <t>Ａ</t>
    <phoneticPr fontId="18"/>
  </si>
  <si>
    <t>Ｃ</t>
    <phoneticPr fontId="18"/>
  </si>
  <si>
    <t>※　この欄は記入不要です</t>
    <rPh sb="4" eb="5">
      <t>ラン</t>
    </rPh>
    <rPh sb="6" eb="8">
      <t>キニュウ</t>
    </rPh>
    <rPh sb="8" eb="10">
      <t>フヨウ</t>
    </rPh>
    <phoneticPr fontId="18"/>
  </si>
  <si>
    <t>〇</t>
    <phoneticPr fontId="18"/>
  </si>
  <si>
    <t>出席</t>
    <rPh sb="0" eb="2">
      <t>シュッセキ</t>
    </rPh>
    <phoneticPr fontId="18"/>
  </si>
  <si>
    <t>講座番号</t>
    <rPh sb="0" eb="2">
      <t>コウザ</t>
    </rPh>
    <rPh sb="2" eb="4">
      <t>バンゴウ</t>
    </rPh>
    <phoneticPr fontId="18"/>
  </si>
  <si>
    <t>Ａ</t>
    <phoneticPr fontId="18"/>
  </si>
  <si>
    <t>Ｂ</t>
    <phoneticPr fontId="18"/>
  </si>
  <si>
    <t>Ｃ</t>
    <phoneticPr fontId="18"/>
  </si>
  <si>
    <t>Ｄ</t>
    <phoneticPr fontId="18"/>
  </si>
  <si>
    <t>区分</t>
    <rPh sb="0" eb="2">
      <t>クブン</t>
    </rPh>
    <phoneticPr fontId="18"/>
  </si>
  <si>
    <t>一般</t>
    <rPh sb="0" eb="2">
      <t>イッパン</t>
    </rPh>
    <phoneticPr fontId="18"/>
  </si>
  <si>
    <t>大学</t>
    <rPh sb="0" eb="2">
      <t>ダイガク</t>
    </rPh>
    <phoneticPr fontId="18"/>
  </si>
  <si>
    <t>高校</t>
    <rPh sb="0" eb="2">
      <t>コウコウ</t>
    </rPh>
    <phoneticPr fontId="18"/>
  </si>
  <si>
    <t>中学</t>
    <rPh sb="0" eb="2">
      <t>チュウガク</t>
    </rPh>
    <phoneticPr fontId="18"/>
  </si>
  <si>
    <t>声部</t>
    <rPh sb="0" eb="2">
      <t>セイブ</t>
    </rPh>
    <phoneticPr fontId="18"/>
  </si>
  <si>
    <t>ﾄﾞﾛｯﾌﾟﾘｽﾄ</t>
    <phoneticPr fontId="18"/>
  </si>
  <si>
    <t>Ｍ</t>
    <phoneticPr fontId="18"/>
  </si>
  <si>
    <t>Ｓ</t>
    <phoneticPr fontId="18"/>
  </si>
  <si>
    <t>A</t>
    <phoneticPr fontId="18"/>
  </si>
  <si>
    <t>Ｔ</t>
    <phoneticPr fontId="18"/>
  </si>
  <si>
    <t>Ｂ</t>
    <phoneticPr fontId="18"/>
  </si>
  <si>
    <t>全</t>
    <rPh sb="0" eb="1">
      <t>ゼン</t>
    </rPh>
    <phoneticPr fontId="18"/>
  </si>
  <si>
    <t>ｲﾍﾞﾝﾄ</t>
    <phoneticPr fontId="18"/>
  </si>
  <si>
    <t>交</t>
    <rPh sb="0" eb="1">
      <t>コウ</t>
    </rPh>
    <phoneticPr fontId="18"/>
  </si>
  <si>
    <t>くろいた　ほたる</t>
    <phoneticPr fontId="18"/>
  </si>
  <si>
    <t>黒板　蛍</t>
    <rPh sb="0" eb="1">
      <t>クロ</t>
    </rPh>
    <rPh sb="1" eb="2">
      <t>イタ</t>
    </rPh>
    <rPh sb="3" eb="4">
      <t>ホタル</t>
    </rPh>
    <phoneticPr fontId="18"/>
  </si>
  <si>
    <t>Ｓ ・ Ｍ ・ Ａ
Ｔ ・ Ｂ</t>
  </si>
  <si>
    <t>Ｓ ・ Ｍ ・ Ａ
Ｔ ・ Ｂ</t>
    <phoneticPr fontId="18"/>
  </si>
  <si>
    <t>○</t>
    <phoneticPr fontId="18"/>
  </si>
  <si>
    <t>一 ・ 大
高 ・ 中</t>
    <rPh sb="0" eb="1">
      <t>イチ</t>
    </rPh>
    <rPh sb="4" eb="5">
      <t>オオ</t>
    </rPh>
    <rPh sb="7" eb="8">
      <t>ダカ</t>
    </rPh>
    <rPh sb="11" eb="12">
      <t>ナカ</t>
    </rPh>
    <phoneticPr fontId="18"/>
  </si>
  <si>
    <t>〇</t>
    <phoneticPr fontId="18"/>
  </si>
  <si>
    <t>Ｓ ・ Ｍ ・ Ａ
Ｔ ・ Ｂ</t>
    <phoneticPr fontId="18"/>
  </si>
  <si>
    <t>Ｓ</t>
    <phoneticPr fontId="18"/>
  </si>
  <si>
    <t>Ｍ</t>
    <phoneticPr fontId="18"/>
  </si>
  <si>
    <t>Ａ</t>
    <phoneticPr fontId="18"/>
  </si>
  <si>
    <t>Ｔ</t>
    <phoneticPr fontId="18"/>
  </si>
  <si>
    <t>Ｂ</t>
    <phoneticPr fontId="18"/>
  </si>
  <si>
    <t>□　所属無し</t>
  </si>
  <si>
    <t>所属なし</t>
    <rPh sb="0" eb="2">
      <t>ショゾク</t>
    </rPh>
    <phoneticPr fontId="18"/>
  </si>
  <si>
    <t>　所属無し</t>
    <phoneticPr fontId="18"/>
  </si>
  <si>
    <t>連絡先住所（書類送付先）　　　自宅　□勤務先　　●必ず郵便番号と住所をハッキリと楷書で記入してください。</t>
    <rPh sb="0" eb="3">
      <t>レンラクサキ</t>
    </rPh>
    <rPh sb="3" eb="5">
      <t>ジュウショ</t>
    </rPh>
    <rPh sb="6" eb="8">
      <t>ショルイ</t>
    </rPh>
    <rPh sb="8" eb="10">
      <t>ソウフ</t>
    </rPh>
    <rPh sb="10" eb="11">
      <t>サキ</t>
    </rPh>
    <rPh sb="16" eb="18">
      <t>ジタク</t>
    </rPh>
    <rPh sb="20" eb="22">
      <t>キンム</t>
    </rPh>
    <rPh sb="22" eb="23">
      <t>サキ</t>
    </rPh>
    <rPh sb="26" eb="27">
      <t>カナラ</t>
    </rPh>
    <rPh sb="28" eb="32">
      <t>ユウビンバンゴウ</t>
    </rPh>
    <rPh sb="33" eb="35">
      <t>ジュウショ</t>
    </rPh>
    <rPh sb="41" eb="43">
      <t>カイショ</t>
    </rPh>
    <rPh sb="44" eb="46">
      <t>キニュウ</t>
    </rPh>
    <phoneticPr fontId="18"/>
  </si>
  <si>
    <t>連絡先住所（書類送付先）　　　□自宅　勤務先　　●必ず郵便番号と住所をハッキリと楷書で記入してください。</t>
    <rPh sb="0" eb="3">
      <t>レンラクサキ</t>
    </rPh>
    <rPh sb="3" eb="5">
      <t>ジュウショ</t>
    </rPh>
    <rPh sb="6" eb="8">
      <t>ショルイ</t>
    </rPh>
    <rPh sb="8" eb="10">
      <t>ソウフ</t>
    </rPh>
    <rPh sb="10" eb="11">
      <t>サキ</t>
    </rPh>
    <rPh sb="16" eb="18">
      <t>ジタク</t>
    </rPh>
    <rPh sb="20" eb="22">
      <t>キンム</t>
    </rPh>
    <rPh sb="22" eb="23">
      <t>サキ</t>
    </rPh>
    <rPh sb="26" eb="27">
      <t>カナラ</t>
    </rPh>
    <rPh sb="28" eb="32">
      <t>ユウビンバンゴウ</t>
    </rPh>
    <rPh sb="33" eb="35">
      <t>ジュウショ</t>
    </rPh>
    <rPh sb="41" eb="43">
      <t>カイショ</t>
    </rPh>
    <rPh sb="44" eb="46">
      <t>キニュウ</t>
    </rPh>
    <phoneticPr fontId="18"/>
  </si>
  <si>
    <t>連作先住所</t>
    <rPh sb="0" eb="2">
      <t>レンサク</t>
    </rPh>
    <rPh sb="2" eb="3">
      <t>サキ</t>
    </rPh>
    <rPh sb="3" eb="5">
      <t>ジュウショ</t>
    </rPh>
    <phoneticPr fontId="18"/>
  </si>
  <si>
    <t>〒</t>
    <phoneticPr fontId="18"/>
  </si>
  <si>
    <t>一般</t>
    <rPh sb="0" eb="2">
      <t>イッパン</t>
    </rPh>
    <phoneticPr fontId="18"/>
  </si>
  <si>
    <t>大学</t>
    <rPh sb="0" eb="2">
      <t>ダイガク</t>
    </rPh>
    <phoneticPr fontId="18"/>
  </si>
  <si>
    <t>高校</t>
    <rPh sb="0" eb="2">
      <t>コウコウ</t>
    </rPh>
    <phoneticPr fontId="18"/>
  </si>
  <si>
    <t>中学</t>
    <rPh sb="0" eb="2">
      <t>チュウガク</t>
    </rPh>
    <phoneticPr fontId="18"/>
  </si>
  <si>
    <t>交流会</t>
    <rPh sb="0" eb="3">
      <t>コウリュウカイ</t>
    </rPh>
    <phoneticPr fontId="18"/>
  </si>
  <si>
    <t>合計</t>
    <rPh sb="0" eb="2">
      <t>ゴウケイ</t>
    </rPh>
    <phoneticPr fontId="18"/>
  </si>
  <si>
    <r>
      <rPr>
        <sz val="12"/>
        <color indexed="8"/>
        <rFont val="ＭＳ Ｐゴシック"/>
        <family val="3"/>
        <charset val="128"/>
      </rPr>
      <t>●受講別内訳</t>
    </r>
    <r>
      <rPr>
        <sz val="11"/>
        <color indexed="8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>※Excelで入力される場合、氏名と金額の欄以外は｢▽｣を押すとメニューからの選択による入力が可能です。
　　　　　　　　　　　　※記入欄が不足の場合はシートをコピーしてお使いください。</t>
    </r>
    <rPh sb="1" eb="3">
      <t>ジュコウ</t>
    </rPh>
    <rPh sb="3" eb="4">
      <t>ベツ</t>
    </rPh>
    <rPh sb="4" eb="6">
      <t>ウチワケ</t>
    </rPh>
    <rPh sb="14" eb="16">
      <t>ニュウリョク</t>
    </rPh>
    <rPh sb="19" eb="21">
      <t>バアイ</t>
    </rPh>
    <rPh sb="25" eb="27">
      <t>キンガク</t>
    </rPh>
    <rPh sb="28" eb="29">
      <t>ラン</t>
    </rPh>
    <rPh sb="29" eb="31">
      <t>イガイ</t>
    </rPh>
    <rPh sb="36" eb="37">
      <t>オ</t>
    </rPh>
    <rPh sb="46" eb="48">
      <t>センタク</t>
    </rPh>
    <rPh sb="51" eb="53">
      <t>ニュウリョク</t>
    </rPh>
    <rPh sb="54" eb="56">
      <t>カノウ</t>
    </rPh>
    <rPh sb="73" eb="75">
      <t>キニュウ</t>
    </rPh>
    <rPh sb="75" eb="76">
      <t>ラン</t>
    </rPh>
    <rPh sb="77" eb="79">
      <t>フソク</t>
    </rPh>
    <rPh sb="80" eb="82">
      <t>バアイ</t>
    </rPh>
    <rPh sb="93" eb="94">
      <t>ツカ</t>
    </rPh>
    <phoneticPr fontId="18"/>
  </si>
  <si>
    <t>シート合計：</t>
    <rPh sb="3" eb="5">
      <t>ゴウケイ</t>
    </rPh>
    <phoneticPr fontId="18"/>
  </si>
  <si>
    <t xml:space="preserve"> 宛先：　以下のいずれかにお願いします。
　①  E-mail  cws2019.asahikawa@gmail.com
　②　〒078-8349 北海道旭川市東光９条３丁目1-20　津田香里 方　 
　　　　　　　　　　　　　　　第29回コーラスワークショップ in 旭川実行委員会</t>
    <rPh sb="1" eb="3">
      <t>アテサキ</t>
    </rPh>
    <rPh sb="5" eb="7">
      <t>イカ</t>
    </rPh>
    <rPh sb="14" eb="15">
      <t>ネガ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</si>
</sst>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[Red]#,##0"/>
    <numFmt numFmtId="178" formatCode="#,##0_ "/>
  </numFmts>
  <fonts count="4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14"/>
      <color indexed="8"/>
      <name val="A-OTF 新ゴ Pro B"/>
      <family val="2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A-OTF 新ゴ Pro B"/>
      <family val="3"/>
      <charset val="128"/>
    </font>
    <font>
      <sz val="1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  <scheme val="minor"/>
    </font>
    <font>
      <sz val="11"/>
      <color indexed="8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3" fillId="0" borderId="0"/>
    <xf numFmtId="0" fontId="17" fillId="4" borderId="0" applyNumberFormat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0" fillId="0" borderId="13" xfId="0" applyBorder="1">
      <alignment vertical="center"/>
    </xf>
    <xf numFmtId="0" fontId="19" fillId="0" borderId="14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13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/>
    <xf numFmtId="0" fontId="30" fillId="0" borderId="4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7" fillId="0" borderId="0" xfId="0" applyFont="1" applyBorder="1">
      <alignment vertical="center"/>
    </xf>
    <xf numFmtId="49" fontId="0" fillId="0" borderId="66" xfId="0" applyNumberFormat="1" applyBorder="1">
      <alignment vertical="center"/>
    </xf>
    <xf numFmtId="0" fontId="0" fillId="0" borderId="0" xfId="0" applyBorder="1">
      <alignment vertical="center"/>
    </xf>
    <xf numFmtId="0" fontId="19" fillId="0" borderId="68" xfId="0" applyFont="1" applyBorder="1">
      <alignment vertical="center"/>
    </xf>
    <xf numFmtId="0" fontId="19" fillId="0" borderId="43" xfId="0" applyFont="1" applyBorder="1">
      <alignment vertical="center"/>
    </xf>
    <xf numFmtId="0" fontId="0" fillId="0" borderId="32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35" xfId="0" applyBorder="1">
      <alignment vertical="center"/>
    </xf>
    <xf numFmtId="49" fontId="19" fillId="0" borderId="11" xfId="0" applyNumberFormat="1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9" fillId="0" borderId="13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49" xfId="0" applyFont="1" applyBorder="1" applyAlignment="1">
      <alignment horizontal="center" vertical="center" textRotation="255" wrapText="1"/>
    </xf>
    <xf numFmtId="0" fontId="28" fillId="0" borderId="48" xfId="0" applyFont="1" applyBorder="1" applyAlignment="1">
      <alignment horizontal="center" vertical="center" textRotation="255" wrapText="1"/>
    </xf>
    <xf numFmtId="0" fontId="28" fillId="0" borderId="50" xfId="0" applyFont="1" applyBorder="1" applyAlignment="1">
      <alignment horizontal="center" vertical="center" textRotation="255" wrapText="1"/>
    </xf>
    <xf numFmtId="0" fontId="28" fillId="0" borderId="61" xfId="0" applyFont="1" applyBorder="1" applyAlignment="1">
      <alignment horizontal="center" vertical="center" textRotation="255" wrapText="1"/>
    </xf>
    <xf numFmtId="0" fontId="28" fillId="24" borderId="99" xfId="0" applyFont="1" applyFill="1" applyBorder="1" applyAlignment="1">
      <alignment horizontal="center" vertical="center" wrapText="1"/>
    </xf>
    <xf numFmtId="0" fontId="28" fillId="24" borderId="101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123" xfId="0" applyFont="1" applyBorder="1" applyAlignment="1">
      <alignment vertical="center"/>
    </xf>
    <xf numFmtId="0" fontId="31" fillId="0" borderId="124" xfId="0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0" fontId="20" fillId="0" borderId="38" xfId="0" applyFont="1" applyBorder="1">
      <alignment vertical="center"/>
    </xf>
    <xf numFmtId="49" fontId="19" fillId="0" borderId="83" xfId="0" applyNumberFormat="1" applyFont="1" applyBorder="1" applyAlignment="1">
      <alignment horizontal="right" vertical="center"/>
    </xf>
    <xf numFmtId="0" fontId="20" fillId="0" borderId="86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49" fontId="19" fillId="0" borderId="132" xfId="0" applyNumberFormat="1" applyFont="1" applyBorder="1" applyAlignment="1">
      <alignment horizontal="right" vertical="center"/>
    </xf>
    <xf numFmtId="0" fontId="20" fillId="0" borderId="133" xfId="0" applyFont="1" applyBorder="1">
      <alignment vertical="center"/>
    </xf>
    <xf numFmtId="49" fontId="19" fillId="0" borderId="133" xfId="0" applyNumberFormat="1" applyFont="1" applyBorder="1" applyAlignment="1">
      <alignment horizontal="right" vertical="center"/>
    </xf>
    <xf numFmtId="0" fontId="20" fillId="0" borderId="134" xfId="0" applyFont="1" applyBorder="1">
      <alignment vertical="center"/>
    </xf>
    <xf numFmtId="0" fontId="19" fillId="0" borderId="135" xfId="0" applyFont="1" applyBorder="1" applyAlignment="1">
      <alignment vertical="center"/>
    </xf>
    <xf numFmtId="0" fontId="19" fillId="0" borderId="133" xfId="0" applyFont="1" applyBorder="1">
      <alignment vertical="center"/>
    </xf>
    <xf numFmtId="0" fontId="19" fillId="0" borderId="136" xfId="0" applyFont="1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83" xfId="0" applyBorder="1">
      <alignment vertical="center"/>
    </xf>
    <xf numFmtId="0" fontId="0" fillId="0" borderId="137" xfId="0" applyBorder="1" applyAlignment="1">
      <alignment vertical="center"/>
    </xf>
    <xf numFmtId="0" fontId="19" fillId="0" borderId="10" xfId="0" applyFont="1" applyBorder="1">
      <alignment vertical="center"/>
    </xf>
    <xf numFmtId="49" fontId="19" fillId="0" borderId="10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19" fillId="0" borderId="138" xfId="0" applyFont="1" applyBorder="1" applyAlignment="1">
      <alignment vertical="center"/>
    </xf>
    <xf numFmtId="0" fontId="19" fillId="0" borderId="83" xfId="0" applyFont="1" applyBorder="1">
      <alignment vertical="center"/>
    </xf>
    <xf numFmtId="0" fontId="19" fillId="0" borderId="137" xfId="0" applyFont="1" applyBorder="1" applyAlignment="1">
      <alignment vertical="center"/>
    </xf>
    <xf numFmtId="49" fontId="19" fillId="0" borderId="32" xfId="0" applyNumberFormat="1" applyFont="1" applyBorder="1" applyAlignment="1">
      <alignment horizontal="right" vertical="center"/>
    </xf>
    <xf numFmtId="0" fontId="20" fillId="0" borderId="13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7" fillId="0" borderId="92" xfId="0" applyFont="1" applyBorder="1">
      <alignment vertical="center"/>
    </xf>
    <xf numFmtId="0" fontId="28" fillId="0" borderId="92" xfId="0" applyFont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27" xfId="0" applyFont="1" applyBorder="1">
      <alignment vertical="center"/>
    </xf>
    <xf numFmtId="0" fontId="37" fillId="24" borderId="52" xfId="0" applyFont="1" applyFill="1" applyBorder="1" applyAlignment="1">
      <alignment horizontal="center" vertical="center"/>
    </xf>
    <xf numFmtId="0" fontId="37" fillId="24" borderId="57" xfId="0" applyFont="1" applyFill="1" applyBorder="1" applyAlignment="1">
      <alignment horizontal="center" vertical="center"/>
    </xf>
    <xf numFmtId="0" fontId="39" fillId="0" borderId="0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 applyBorder="1">
      <alignment vertical="center"/>
    </xf>
    <xf numFmtId="0" fontId="40" fillId="0" borderId="0" xfId="0" applyFont="1" applyAlignment="1">
      <alignment horizontal="center" vertical="center"/>
    </xf>
    <xf numFmtId="0" fontId="39" fillId="0" borderId="108" xfId="0" applyFont="1" applyBorder="1" applyAlignment="1">
      <alignment horizontal="center" vertical="center" shrinkToFit="1"/>
    </xf>
    <xf numFmtId="0" fontId="39" fillId="0" borderId="109" xfId="0" applyFont="1" applyBorder="1" applyAlignment="1">
      <alignment horizontal="center" vertical="center" shrinkToFit="1"/>
    </xf>
    <xf numFmtId="0" fontId="39" fillId="0" borderId="110" xfId="0" applyFont="1" applyBorder="1" applyAlignment="1">
      <alignment horizontal="center" vertical="center" shrinkToFit="1"/>
    </xf>
    <xf numFmtId="0" fontId="39" fillId="0" borderId="108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140" xfId="0" applyNumberFormat="1" applyFont="1" applyBorder="1" applyAlignment="1">
      <alignment horizontal="center" vertical="center"/>
    </xf>
    <xf numFmtId="0" fontId="39" fillId="0" borderId="119" xfId="0" applyNumberFormat="1" applyFont="1" applyBorder="1" applyAlignment="1">
      <alignment horizontal="center" vertical="center"/>
    </xf>
    <xf numFmtId="0" fontId="39" fillId="0" borderId="42" xfId="0" applyNumberFormat="1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118" xfId="0" applyFont="1" applyBorder="1" applyAlignment="1">
      <alignment horizontal="center" vertical="center"/>
    </xf>
    <xf numFmtId="0" fontId="39" fillId="0" borderId="14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43" xfId="0" applyFont="1" applyBorder="1" applyAlignment="1">
      <alignment horizontal="center" vertical="center"/>
    </xf>
    <xf numFmtId="0" fontId="39" fillId="0" borderId="145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147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4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1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7" fillId="0" borderId="52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105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78" fontId="27" fillId="0" borderId="0" xfId="0" applyNumberFormat="1" applyFo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19" fillId="0" borderId="134" xfId="0" applyFont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 textRotation="255"/>
    </xf>
    <xf numFmtId="0" fontId="21" fillId="24" borderId="37" xfId="0" applyFont="1" applyFill="1" applyBorder="1" applyAlignment="1">
      <alignment horizontal="center" vertical="center" textRotation="255"/>
    </xf>
    <xf numFmtId="0" fontId="21" fillId="24" borderId="41" xfId="0" applyFont="1" applyFill="1" applyBorder="1" applyAlignment="1">
      <alignment horizontal="center" vertical="center" textRotation="255"/>
    </xf>
    <xf numFmtId="0" fontId="19" fillId="0" borderId="2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67" xfId="0" applyFont="1" applyBorder="1" applyAlignment="1">
      <alignment horizontal="left" vertical="center"/>
    </xf>
    <xf numFmtId="0" fontId="19" fillId="0" borderId="78" xfId="0" applyFont="1" applyBorder="1" applyAlignment="1">
      <alignment horizontal="left" vertical="center"/>
    </xf>
    <xf numFmtId="176" fontId="24" fillId="0" borderId="132" xfId="0" applyNumberFormat="1" applyFont="1" applyBorder="1" applyAlignment="1">
      <alignment horizontal="right" vertical="center"/>
    </xf>
    <xf numFmtId="176" fontId="24" fillId="0" borderId="133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right" vertical="center"/>
    </xf>
    <xf numFmtId="0" fontId="21" fillId="24" borderId="69" xfId="0" applyFont="1" applyFill="1" applyBorder="1" applyAlignment="1">
      <alignment horizontal="center" vertical="center" textRotation="255"/>
    </xf>
    <xf numFmtId="0" fontId="21" fillId="24" borderId="72" xfId="0" applyFont="1" applyFill="1" applyBorder="1" applyAlignment="1">
      <alignment horizontal="center" vertical="center" textRotation="255"/>
    </xf>
    <xf numFmtId="0" fontId="21" fillId="24" borderId="122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177" fontId="24" fillId="0" borderId="85" xfId="0" applyNumberFormat="1" applyFont="1" applyBorder="1" applyAlignment="1">
      <alignment horizontal="right" vertical="center" indent="1"/>
    </xf>
    <xf numFmtId="177" fontId="24" fillId="0" borderId="83" xfId="0" applyNumberFormat="1" applyFont="1" applyBorder="1" applyAlignment="1">
      <alignment horizontal="right" vertical="center" indent="1"/>
    </xf>
    <xf numFmtId="176" fontId="24" fillId="0" borderId="8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0" fontId="33" fillId="0" borderId="8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79" xfId="0" applyFont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9" fillId="0" borderId="25" xfId="0" applyFont="1" applyBorder="1" applyAlignment="1">
      <alignment vertical="center"/>
    </xf>
    <xf numFmtId="0" fontId="0" fillId="0" borderId="10" xfId="0" applyBorder="1" applyAlignment="1">
      <alignment vertical="center"/>
    </xf>
    <xf numFmtId="177" fontId="24" fillId="0" borderId="73" xfId="0" applyNumberFormat="1" applyFont="1" applyBorder="1" applyAlignment="1">
      <alignment horizontal="right" vertical="center" indent="1"/>
    </xf>
    <xf numFmtId="177" fontId="24" fillId="0" borderId="74" xfId="0" applyNumberFormat="1" applyFont="1" applyBorder="1" applyAlignment="1">
      <alignment horizontal="right" vertical="center" inden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83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85" xfId="0" applyFont="1" applyBorder="1" applyAlignment="1">
      <alignment horizontal="left" vertical="center"/>
    </xf>
    <xf numFmtId="0" fontId="20" fillId="0" borderId="83" xfId="0" applyFont="1" applyBorder="1" applyAlignment="1">
      <alignment horizontal="left" vertical="center"/>
    </xf>
    <xf numFmtId="0" fontId="20" fillId="0" borderId="87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76" fontId="24" fillId="0" borderId="63" xfId="0" applyNumberFormat="1" applyFont="1" applyFill="1" applyBorder="1" applyAlignment="1">
      <alignment horizontal="right" vertical="center"/>
    </xf>
    <xf numFmtId="176" fontId="24" fillId="0" borderId="35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4" fillId="0" borderId="87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177" fontId="24" fillId="0" borderId="125" xfId="0" applyNumberFormat="1" applyFont="1" applyBorder="1" applyAlignment="1">
      <alignment horizontal="right" vertical="center" indent="1"/>
    </xf>
    <xf numFmtId="177" fontId="24" fillId="0" borderId="126" xfId="0" applyNumberFormat="1" applyFont="1" applyBorder="1" applyAlignment="1">
      <alignment horizontal="right" vertical="center" indent="1"/>
    </xf>
    <xf numFmtId="176" fontId="24" fillId="0" borderId="133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7" fontId="24" fillId="0" borderId="30" xfId="0" applyNumberFormat="1" applyFont="1" applyBorder="1" applyAlignment="1">
      <alignment horizontal="right" vertical="center" indent="1"/>
    </xf>
    <xf numFmtId="177" fontId="24" fillId="0" borderId="13" xfId="0" applyNumberFormat="1" applyFont="1" applyBorder="1" applyAlignment="1">
      <alignment horizontal="right" vertical="center" indent="1"/>
    </xf>
    <xf numFmtId="177" fontId="24" fillId="0" borderId="87" xfId="0" applyNumberFormat="1" applyFont="1" applyBorder="1" applyAlignment="1">
      <alignment horizontal="right" vertical="center" indent="1"/>
    </xf>
    <xf numFmtId="177" fontId="24" fillId="0" borderId="32" xfId="0" applyNumberFormat="1" applyFont="1" applyBorder="1" applyAlignment="1">
      <alignment horizontal="right" vertical="center" indent="1"/>
    </xf>
    <xf numFmtId="177" fontId="24" fillId="0" borderId="132" xfId="0" applyNumberFormat="1" applyFont="1" applyBorder="1" applyAlignment="1">
      <alignment horizontal="right" vertical="center" indent="1"/>
    </xf>
    <xf numFmtId="177" fontId="24" fillId="0" borderId="133" xfId="0" applyNumberFormat="1" applyFont="1" applyBorder="1" applyAlignment="1">
      <alignment horizontal="right" vertical="center" indent="1"/>
    </xf>
    <xf numFmtId="177" fontId="24" fillId="0" borderId="25" xfId="0" applyNumberFormat="1" applyFont="1" applyBorder="1" applyAlignment="1">
      <alignment horizontal="right" vertical="center" indent="1"/>
    </xf>
    <xf numFmtId="177" fontId="24" fillId="0" borderId="10" xfId="0" applyNumberFormat="1" applyFont="1" applyBorder="1" applyAlignment="1">
      <alignment horizontal="right" vertical="center" indent="1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7" fillId="0" borderId="42" xfId="0" applyFont="1" applyFill="1" applyBorder="1" applyAlignment="1">
      <alignment horizontal="center" vertical="center" wrapText="1"/>
    </xf>
    <xf numFmtId="0" fontId="37" fillId="0" borderId="120" xfId="0" applyFont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27" fillId="0" borderId="146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27" fillId="0" borderId="14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38" fillId="24" borderId="151" xfId="0" applyFont="1" applyFill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/>
    </xf>
    <xf numFmtId="0" fontId="38" fillId="24" borderId="68" xfId="0" applyFont="1" applyFill="1" applyBorder="1" applyAlignment="1">
      <alignment horizontal="center" vertical="center"/>
    </xf>
    <xf numFmtId="0" fontId="37" fillId="0" borderId="152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08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/>
    </xf>
    <xf numFmtId="0" fontId="37" fillId="0" borderId="111" xfId="0" applyFont="1" applyFill="1" applyBorder="1" applyAlignment="1">
      <alignment horizontal="center" vertical="center" wrapText="1"/>
    </xf>
    <xf numFmtId="0" fontId="37" fillId="0" borderId="110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 textRotation="255"/>
    </xf>
    <xf numFmtId="0" fontId="27" fillId="0" borderId="95" xfId="0" applyFont="1" applyBorder="1" applyAlignment="1">
      <alignment horizontal="center" vertical="center" textRotation="255"/>
    </xf>
    <xf numFmtId="0" fontId="27" fillId="0" borderId="97" xfId="0" applyFont="1" applyBorder="1" applyAlignment="1">
      <alignment horizontal="center" vertical="center" textRotation="255"/>
    </xf>
    <xf numFmtId="3" fontId="41" fillId="0" borderId="36" xfId="0" applyNumberFormat="1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3" fontId="41" fillId="24" borderId="55" xfId="0" applyNumberFormat="1" applyFont="1" applyFill="1" applyBorder="1" applyAlignment="1">
      <alignment horizontal="center" vertical="center"/>
    </xf>
    <xf numFmtId="0" fontId="41" fillId="24" borderId="41" xfId="0" applyFont="1" applyFill="1" applyBorder="1" applyAlignment="1">
      <alignment horizontal="center" vertical="center"/>
    </xf>
    <xf numFmtId="3" fontId="41" fillId="0" borderId="80" xfId="0" applyNumberFormat="1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37" fillId="0" borderId="120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12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8" fillId="25" borderId="53" xfId="0" applyFont="1" applyFill="1" applyBorder="1" applyAlignment="1">
      <alignment horizontal="center" vertical="center" wrapText="1"/>
    </xf>
    <xf numFmtId="0" fontId="38" fillId="25" borderId="58" xfId="0" applyFont="1" applyFill="1" applyBorder="1" applyAlignment="1">
      <alignment horizontal="center" vertical="center" wrapText="1"/>
    </xf>
    <xf numFmtId="0" fontId="38" fillId="25" borderId="65" xfId="0" applyFont="1" applyFill="1" applyBorder="1" applyAlignment="1">
      <alignment horizontal="center" vertical="center" wrapText="1"/>
    </xf>
    <xf numFmtId="0" fontId="38" fillId="25" borderId="62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/>
    </xf>
    <xf numFmtId="0" fontId="27" fillId="0" borderId="100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18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116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119" xfId="0" applyFont="1" applyFill="1" applyBorder="1" applyAlignment="1">
      <alignment horizontal="center" vertical="center"/>
    </xf>
    <xf numFmtId="0" fontId="37" fillId="0" borderId="140" xfId="0" applyFont="1" applyBorder="1" applyAlignment="1">
      <alignment horizontal="center" vertical="center"/>
    </xf>
    <xf numFmtId="0" fontId="37" fillId="0" borderId="141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/>
    </xf>
    <xf numFmtId="0" fontId="28" fillId="0" borderId="94" xfId="0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8" fillId="0" borderId="90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37" fillId="24" borderId="98" xfId="0" applyFont="1" applyFill="1" applyBorder="1" applyAlignment="1">
      <alignment horizontal="center" vertical="center" textRotation="255"/>
    </xf>
    <xf numFmtId="0" fontId="37" fillId="24" borderId="100" xfId="0" applyFont="1" applyFill="1" applyBorder="1" applyAlignment="1">
      <alignment horizontal="center" vertical="center" textRotation="255"/>
    </xf>
    <xf numFmtId="0" fontId="38" fillId="24" borderId="107" xfId="0" applyFont="1" applyFill="1" applyBorder="1" applyAlignment="1">
      <alignment horizontal="center" vertical="center"/>
    </xf>
    <xf numFmtId="0" fontId="38" fillId="24" borderId="56" xfId="0" applyFont="1" applyFill="1" applyBorder="1" applyAlignment="1">
      <alignment horizontal="center" vertical="center"/>
    </xf>
    <xf numFmtId="0" fontId="38" fillId="24" borderId="53" xfId="0" applyFont="1" applyFill="1" applyBorder="1" applyAlignment="1">
      <alignment horizontal="center" vertical="center" wrapText="1"/>
    </xf>
    <xf numFmtId="0" fontId="38" fillId="24" borderId="58" xfId="0" applyFont="1" applyFill="1" applyBorder="1" applyAlignment="1">
      <alignment horizontal="center" vertical="center" wrapText="1"/>
    </xf>
    <xf numFmtId="0" fontId="38" fillId="24" borderId="65" xfId="0" applyFont="1" applyFill="1" applyBorder="1" applyAlignment="1">
      <alignment horizontal="center" vertical="center" wrapText="1"/>
    </xf>
    <xf numFmtId="0" fontId="38" fillId="24" borderId="62" xfId="0" applyFont="1" applyFill="1" applyBorder="1" applyAlignment="1">
      <alignment horizontal="center" vertical="center" wrapText="1"/>
    </xf>
    <xf numFmtId="0" fontId="38" fillId="24" borderId="64" xfId="0" applyFont="1" applyFill="1" applyBorder="1" applyAlignment="1">
      <alignment horizontal="center" vertical="center"/>
    </xf>
    <xf numFmtId="0" fontId="38" fillId="24" borderId="5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255"/>
    </xf>
    <xf numFmtId="0" fontId="0" fillId="0" borderId="127" xfId="0" applyBorder="1" applyAlignment="1">
      <alignment horizontal="center" vertical="center" textRotation="255"/>
    </xf>
    <xf numFmtId="0" fontId="38" fillId="24" borderId="54" xfId="0" applyFont="1" applyFill="1" applyBorder="1" applyAlignment="1">
      <alignment horizontal="center" vertical="center"/>
    </xf>
    <xf numFmtId="0" fontId="38" fillId="24" borderId="59" xfId="0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28" fillId="0" borderId="78" xfId="0" applyFont="1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36" fillId="0" borderId="46" xfId="0" applyFont="1" applyBorder="1" applyAlignment="1">
      <alignment horizontal="center" vertical="center" textRotation="255" wrapText="1"/>
    </xf>
    <xf numFmtId="0" fontId="28" fillId="0" borderId="130" xfId="0" applyFont="1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38" fillId="25" borderId="54" xfId="0" applyFont="1" applyFill="1" applyBorder="1" applyAlignment="1">
      <alignment horizontal="center" vertical="center" wrapText="1"/>
    </xf>
    <xf numFmtId="0" fontId="38" fillId="25" borderId="59" xfId="0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 wrapText="1"/>
    </xf>
    <xf numFmtId="0" fontId="37" fillId="0" borderId="119" xfId="0" applyFont="1" applyFill="1" applyBorder="1" applyAlignment="1">
      <alignment horizontal="center" vertical="center" wrapText="1"/>
    </xf>
    <xf numFmtId="0" fontId="37" fillId="0" borderId="109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3" fontId="41" fillId="0" borderId="3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39" fillId="0" borderId="140" xfId="0" applyFont="1" applyBorder="1" applyAlignment="1">
      <alignment horizontal="center" vertical="center"/>
    </xf>
    <xf numFmtId="0" fontId="39" fillId="0" borderId="145" xfId="0" applyFont="1" applyBorder="1" applyAlignment="1">
      <alignment horizontal="center" vertical="center"/>
    </xf>
    <xf numFmtId="0" fontId="39" fillId="0" borderId="141" xfId="0" applyFont="1" applyBorder="1" applyAlignment="1">
      <alignment horizontal="center" vertical="center"/>
    </xf>
    <xf numFmtId="0" fontId="39" fillId="0" borderId="121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 wrapText="1"/>
    </xf>
    <xf numFmtId="0" fontId="37" fillId="0" borderId="114" xfId="0" applyFont="1" applyFill="1" applyBorder="1" applyAlignment="1">
      <alignment horizontal="center" vertical="center" wrapText="1"/>
    </xf>
    <xf numFmtId="0" fontId="37" fillId="0" borderId="112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/>
    </xf>
    <xf numFmtId="0" fontId="37" fillId="0" borderId="114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125016</xdr:colOff>
      <xdr:row>7</xdr:row>
      <xdr:rowOff>226219</xdr:rowOff>
    </xdr:from>
    <xdr:to>
      <xdr:col>2</xdr:col>
      <xdr:colOff>286941</xdr:colOff>
      <xdr:row>7</xdr:row>
      <xdr:rowOff>369570</xdr:rowOff>
    </xdr:to>
    <xdr:sp macro="" textlink="">
      <xdr:nvSpPr>
        <xdr:cNvPr id="6" name="円/楕円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>
        <a:xfrm>
          <a:off x="1565672" y="1893094"/>
          <a:ext cx="161925" cy="143351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220266</xdr:colOff>
      <xdr:row>6</xdr:row>
      <xdr:rowOff>148828</xdr:rowOff>
    </xdr:from>
    <xdr:to>
      <xdr:col>5</xdr:col>
      <xdr:colOff>382191</xdr:colOff>
      <xdr:row>7</xdr:row>
      <xdr:rowOff>42148</xdr:rowOff>
    </xdr:to>
    <xdr:sp macro="" textlink="">
      <xdr:nvSpPr>
        <xdr:cNvPr id="8" name="円/楕円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>
        <a:xfrm>
          <a:off x="2696766" y="1887141"/>
          <a:ext cx="161925" cy="143351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view="pageBreakPreview" zoomScaleNormal="100" zoomScaleSheetLayoutView="100" workbookViewId="0">
      <selection activeCell="A2" sqref="A2:X2"/>
    </sheetView>
  </sheetViews>
  <sheetFormatPr defaultRowHeight="26.1" customHeight="1"/>
  <cols>
    <col min="1" max="5" width="4.625" customWidth="1"/>
    <col min="6" max="6" width="1.875" customWidth="1"/>
    <col min="7" max="9" width="4.625" customWidth="1"/>
    <col min="10" max="11" width="3.625" customWidth="1"/>
    <col min="12" max="12" width="3.375" customWidth="1"/>
    <col min="13" max="13" width="3.625" customWidth="1"/>
    <col min="14" max="14" width="2.625" customWidth="1"/>
    <col min="15" max="17" width="3.625" customWidth="1"/>
    <col min="18" max="18" width="1.125" customWidth="1"/>
    <col min="19" max="19" width="4.625" customWidth="1"/>
    <col min="20" max="22" width="3.625" customWidth="1"/>
    <col min="23" max="23" width="2.125" customWidth="1"/>
    <col min="24" max="24" width="3.5" customWidth="1"/>
    <col min="25" max="34" width="3.625" customWidth="1"/>
    <col min="35" max="46" width="4.625" customWidth="1"/>
  </cols>
  <sheetData>
    <row r="1" spans="1:25" ht="26.1" customHeight="1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56" t="s">
        <v>38</v>
      </c>
      <c r="V1" s="157"/>
      <c r="W1" s="157"/>
      <c r="X1" s="157"/>
      <c r="Y1" s="158"/>
    </row>
    <row r="2" spans="1:25" ht="49.5" customHeight="1">
      <c r="A2" s="172" t="s">
        <v>114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  <c r="S2" s="173"/>
      <c r="T2" s="173"/>
      <c r="U2" s="173"/>
      <c r="V2" s="173"/>
      <c r="W2" s="173"/>
      <c r="X2" s="173"/>
      <c r="Y2" s="30"/>
    </row>
    <row r="3" spans="1:25" s="3" customFormat="1" ht="18" customHeight="1">
      <c r="A3" s="128" t="s">
        <v>1</v>
      </c>
      <c r="B3" s="131" t="s">
        <v>2</v>
      </c>
      <c r="C3" s="132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6"/>
    </row>
    <row r="4" spans="1:25" s="3" customFormat="1" ht="32.25" customHeight="1">
      <c r="A4" s="129"/>
      <c r="B4" s="133" t="s">
        <v>3</v>
      </c>
      <c r="C4" s="134"/>
      <c r="D4" s="167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1:25" s="3" customFormat="1" ht="18" customHeight="1">
      <c r="A5" s="129"/>
      <c r="B5" s="131" t="s">
        <v>2</v>
      </c>
      <c r="C5" s="132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70"/>
      <c r="U5" s="160" t="s">
        <v>99</v>
      </c>
      <c r="V5" s="152"/>
      <c r="W5" s="152"/>
      <c r="X5" s="152"/>
      <c r="Y5" s="153"/>
    </row>
    <row r="6" spans="1:25" s="3" customFormat="1" ht="32.25" customHeight="1">
      <c r="A6" s="129"/>
      <c r="B6" s="162" t="s">
        <v>4</v>
      </c>
      <c r="C6" s="163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71"/>
      <c r="U6" s="161"/>
      <c r="V6" s="123"/>
      <c r="W6" s="123"/>
      <c r="X6" s="123"/>
      <c r="Y6" s="124"/>
    </row>
    <row r="7" spans="1:25" s="3" customFormat="1" ht="32.25" customHeight="1">
      <c r="A7" s="129"/>
      <c r="B7" s="174" t="s">
        <v>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4"/>
      <c r="X7" s="4"/>
      <c r="Y7" s="5"/>
    </row>
    <row r="8" spans="1:25" s="3" customFormat="1" ht="32.25" customHeight="1">
      <c r="A8" s="129"/>
      <c r="B8" s="29" t="s">
        <v>105</v>
      </c>
      <c r="C8" s="210"/>
      <c r="D8" s="210"/>
      <c r="E8" s="21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2"/>
    </row>
    <row r="9" spans="1:25" s="3" customFormat="1" ht="32.25" customHeight="1">
      <c r="A9" s="129"/>
      <c r="B9" s="159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2"/>
    </row>
    <row r="10" spans="1:25" s="3" customFormat="1" ht="32.25" customHeight="1">
      <c r="A10" s="129"/>
      <c r="B10" s="4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9"/>
    </row>
    <row r="11" spans="1:25" s="3" customFormat="1" ht="32.25" customHeight="1">
      <c r="A11" s="129"/>
      <c r="B11" s="8" t="s">
        <v>6</v>
      </c>
      <c r="C11" s="208"/>
      <c r="D11" s="209"/>
      <c r="E11" s="209"/>
      <c r="F11" s="209"/>
      <c r="G11" s="209"/>
      <c r="H11" s="113"/>
      <c r="I11" s="6" t="s">
        <v>7</v>
      </c>
      <c r="J11" s="22"/>
      <c r="K11" s="180"/>
      <c r="L11" s="180"/>
      <c r="M11" s="180"/>
      <c r="N11" s="180"/>
      <c r="O11" s="180"/>
      <c r="P11" s="180"/>
      <c r="Q11" s="6" t="s">
        <v>35</v>
      </c>
      <c r="R11" s="22"/>
      <c r="S11" s="22"/>
      <c r="T11" s="22"/>
      <c r="U11" s="2" t="s">
        <v>36</v>
      </c>
      <c r="V11" s="180"/>
      <c r="W11" s="180"/>
      <c r="X11" s="3" t="s">
        <v>37</v>
      </c>
      <c r="Y11" s="7"/>
    </row>
    <row r="12" spans="1:25" s="3" customFormat="1" ht="32.25" customHeight="1">
      <c r="A12" s="130"/>
      <c r="B12" s="9" t="s">
        <v>8</v>
      </c>
      <c r="C12" s="208"/>
      <c r="D12" s="209"/>
      <c r="E12" s="209"/>
      <c r="F12" s="209"/>
      <c r="G12" s="209"/>
      <c r="H12" s="113"/>
      <c r="I12" s="21" t="s">
        <v>9</v>
      </c>
      <c r="J12" s="10"/>
      <c r="K12" s="168"/>
      <c r="L12" s="168"/>
      <c r="M12" s="168"/>
      <c r="N12" s="168"/>
      <c r="O12" s="168"/>
      <c r="P12" s="168"/>
      <c r="Q12" s="21" t="s">
        <v>10</v>
      </c>
      <c r="R12" s="10"/>
      <c r="S12" s="21"/>
      <c r="T12" s="168"/>
      <c r="U12" s="168"/>
      <c r="V12" s="168"/>
      <c r="W12" s="168"/>
      <c r="X12" s="168"/>
      <c r="Y12" s="169"/>
    </row>
    <row r="13" spans="1:25" s="3" customFormat="1" ht="26.1" customHeight="1" thickBot="1">
      <c r="A13" s="3" t="s">
        <v>0</v>
      </c>
    </row>
    <row r="14" spans="1:25" s="3" customFormat="1" ht="32.25" customHeight="1" thickBot="1">
      <c r="A14" s="139" t="s">
        <v>32</v>
      </c>
      <c r="B14" s="119" t="s">
        <v>11</v>
      </c>
      <c r="C14" s="119"/>
      <c r="D14" s="119"/>
      <c r="E14" s="119"/>
      <c r="F14" s="119" t="s">
        <v>12</v>
      </c>
      <c r="G14" s="119"/>
      <c r="H14" s="119"/>
      <c r="I14" s="119"/>
      <c r="J14" s="119"/>
      <c r="K14" s="119"/>
      <c r="L14" s="119"/>
      <c r="M14" s="119" t="s">
        <v>13</v>
      </c>
      <c r="N14" s="119"/>
      <c r="O14" s="119"/>
      <c r="P14" s="119"/>
      <c r="Q14" s="119"/>
      <c r="R14" s="119"/>
      <c r="S14" s="119" t="s">
        <v>45</v>
      </c>
      <c r="T14" s="119"/>
      <c r="U14" s="119"/>
      <c r="V14" s="119"/>
      <c r="W14" s="119"/>
      <c r="X14" s="119"/>
      <c r="Y14" s="120"/>
    </row>
    <row r="15" spans="1:25" s="3" customFormat="1" ht="32.25" customHeight="1" thickTop="1">
      <c r="A15" s="140"/>
      <c r="B15" s="121" t="s">
        <v>14</v>
      </c>
      <c r="C15" s="121"/>
      <c r="D15" s="121"/>
      <c r="E15" s="122"/>
      <c r="F15" s="125" t="s">
        <v>15</v>
      </c>
      <c r="G15" s="126"/>
      <c r="H15" s="127"/>
      <c r="I15" s="135">
        <v>7500</v>
      </c>
      <c r="J15" s="136"/>
      <c r="K15" s="136"/>
      <c r="L15" s="58" t="s">
        <v>33</v>
      </c>
      <c r="M15" s="53"/>
      <c r="N15" s="54"/>
      <c r="O15" s="216"/>
      <c r="P15" s="216"/>
      <c r="Q15" s="55" t="s">
        <v>16</v>
      </c>
      <c r="R15" s="56"/>
      <c r="S15" s="223" t="str">
        <f>IF(O15="","",I15*O15)</f>
        <v/>
      </c>
      <c r="T15" s="224"/>
      <c r="U15" s="224"/>
      <c r="V15" s="224"/>
      <c r="W15" s="224"/>
      <c r="X15" s="224"/>
      <c r="Y15" s="59" t="s">
        <v>33</v>
      </c>
    </row>
    <row r="16" spans="1:25" s="3" customFormat="1" ht="32.25" customHeight="1">
      <c r="A16" s="140"/>
      <c r="B16" s="123"/>
      <c r="C16" s="123"/>
      <c r="D16" s="123"/>
      <c r="E16" s="124"/>
      <c r="F16" s="137" t="s">
        <v>17</v>
      </c>
      <c r="G16" s="123"/>
      <c r="H16" s="124"/>
      <c r="I16" s="138">
        <v>4000</v>
      </c>
      <c r="J16" s="138"/>
      <c r="K16" s="138"/>
      <c r="L16" s="10" t="s">
        <v>33</v>
      </c>
      <c r="M16" s="184" t="s">
        <v>18</v>
      </c>
      <c r="N16" s="185"/>
      <c r="O16" s="181"/>
      <c r="P16" s="181"/>
      <c r="Q16" s="48" t="s">
        <v>16</v>
      </c>
      <c r="R16" s="52"/>
      <c r="S16" s="219" t="str">
        <f t="shared" ref="S16:S22" si="0">IF(O16="","",I16*O16)</f>
        <v/>
      </c>
      <c r="T16" s="220"/>
      <c r="U16" s="220"/>
      <c r="V16" s="220"/>
      <c r="W16" s="220"/>
      <c r="X16" s="220"/>
      <c r="Y16" s="57" t="s">
        <v>33</v>
      </c>
    </row>
    <row r="17" spans="1:36" s="3" customFormat="1" ht="32.25" customHeight="1">
      <c r="A17" s="140"/>
      <c r="B17" s="152" t="s">
        <v>19</v>
      </c>
      <c r="C17" s="152"/>
      <c r="D17" s="152"/>
      <c r="E17" s="153"/>
      <c r="F17" s="154" t="s">
        <v>15</v>
      </c>
      <c r="G17" s="152"/>
      <c r="H17" s="153"/>
      <c r="I17" s="155">
        <v>5500</v>
      </c>
      <c r="J17" s="155"/>
      <c r="K17" s="155"/>
      <c r="L17" s="63" t="s">
        <v>33</v>
      </c>
      <c r="M17" s="190"/>
      <c r="N17" s="191"/>
      <c r="O17" s="217"/>
      <c r="P17" s="217"/>
      <c r="Q17" s="64" t="s">
        <v>16</v>
      </c>
      <c r="R17" s="65"/>
      <c r="S17" s="225" t="str">
        <f t="shared" si="0"/>
        <v/>
      </c>
      <c r="T17" s="226"/>
      <c r="U17" s="226"/>
      <c r="V17" s="226"/>
      <c r="W17" s="226"/>
      <c r="X17" s="226"/>
      <c r="Y17" s="66" t="s">
        <v>33</v>
      </c>
    </row>
    <row r="18" spans="1:36" s="3" customFormat="1" ht="32.25" customHeight="1">
      <c r="A18" s="140"/>
      <c r="B18" s="123"/>
      <c r="C18" s="123"/>
      <c r="D18" s="123"/>
      <c r="E18" s="124"/>
      <c r="F18" s="146" t="s">
        <v>17</v>
      </c>
      <c r="G18" s="147"/>
      <c r="H18" s="148"/>
      <c r="I18" s="151">
        <v>3000</v>
      </c>
      <c r="J18" s="151"/>
      <c r="K18" s="151"/>
      <c r="L18" s="67" t="s">
        <v>33</v>
      </c>
      <c r="M18" s="186" t="s">
        <v>18</v>
      </c>
      <c r="N18" s="187"/>
      <c r="O18" s="182"/>
      <c r="P18" s="182"/>
      <c r="Q18" s="50" t="s">
        <v>16</v>
      </c>
      <c r="R18" s="51"/>
      <c r="S18" s="149" t="str">
        <f t="shared" si="0"/>
        <v/>
      </c>
      <c r="T18" s="150"/>
      <c r="U18" s="150"/>
      <c r="V18" s="150"/>
      <c r="W18" s="150"/>
      <c r="X18" s="150"/>
      <c r="Y18" s="68" t="s">
        <v>33</v>
      </c>
    </row>
    <row r="19" spans="1:36" ht="32.25" customHeight="1">
      <c r="A19" s="140"/>
      <c r="B19" s="142" t="s">
        <v>20</v>
      </c>
      <c r="C19" s="142"/>
      <c r="D19" s="142"/>
      <c r="E19" s="143"/>
      <c r="F19" s="146" t="s">
        <v>15</v>
      </c>
      <c r="G19" s="147"/>
      <c r="H19" s="148"/>
      <c r="I19" s="151">
        <v>3500</v>
      </c>
      <c r="J19" s="151"/>
      <c r="K19" s="151"/>
      <c r="L19" s="61" t="s">
        <v>33</v>
      </c>
      <c r="M19" s="192"/>
      <c r="N19" s="193"/>
      <c r="O19" s="218"/>
      <c r="P19" s="218"/>
      <c r="Q19" s="26" t="s">
        <v>16</v>
      </c>
      <c r="R19" s="28"/>
      <c r="S19" s="149" t="str">
        <f t="shared" si="0"/>
        <v/>
      </c>
      <c r="T19" s="150"/>
      <c r="U19" s="150"/>
      <c r="V19" s="150"/>
      <c r="W19" s="150"/>
      <c r="X19" s="150"/>
      <c r="Y19" s="62" t="s">
        <v>33</v>
      </c>
    </row>
    <row r="20" spans="1:36" ht="32.25" customHeight="1">
      <c r="A20" s="140"/>
      <c r="B20" s="144"/>
      <c r="C20" s="144"/>
      <c r="D20" s="144"/>
      <c r="E20" s="145"/>
      <c r="F20" s="137" t="s">
        <v>17</v>
      </c>
      <c r="G20" s="123"/>
      <c r="H20" s="124"/>
      <c r="I20" s="138">
        <v>2000</v>
      </c>
      <c r="J20" s="138"/>
      <c r="K20" s="138"/>
      <c r="L20" s="1" t="s">
        <v>33</v>
      </c>
      <c r="M20" s="184" t="s">
        <v>18</v>
      </c>
      <c r="N20" s="185"/>
      <c r="O20" s="181"/>
      <c r="P20" s="181"/>
      <c r="Q20" s="48" t="s">
        <v>16</v>
      </c>
      <c r="R20" s="52"/>
      <c r="S20" s="219" t="str">
        <f t="shared" si="0"/>
        <v/>
      </c>
      <c r="T20" s="220"/>
      <c r="U20" s="220"/>
      <c r="V20" s="220"/>
      <c r="W20" s="220"/>
      <c r="X20" s="220"/>
      <c r="Y20" s="60" t="s">
        <v>33</v>
      </c>
    </row>
    <row r="21" spans="1:36" ht="32.25" customHeight="1">
      <c r="A21" s="140"/>
      <c r="B21" s="142" t="s">
        <v>23</v>
      </c>
      <c r="C21" s="142"/>
      <c r="D21" s="142"/>
      <c r="E21" s="143"/>
      <c r="F21" s="146" t="s">
        <v>15</v>
      </c>
      <c r="G21" s="147"/>
      <c r="H21" s="148"/>
      <c r="I21" s="151">
        <v>2000</v>
      </c>
      <c r="J21" s="151"/>
      <c r="K21" s="151"/>
      <c r="L21" s="61" t="s">
        <v>33</v>
      </c>
      <c r="M21" s="186"/>
      <c r="N21" s="187"/>
      <c r="O21" s="182"/>
      <c r="P21" s="182"/>
      <c r="Q21" s="50" t="s">
        <v>16</v>
      </c>
      <c r="R21" s="51"/>
      <c r="S21" s="149" t="str">
        <f t="shared" si="0"/>
        <v/>
      </c>
      <c r="T21" s="150"/>
      <c r="U21" s="150"/>
      <c r="V21" s="150"/>
      <c r="W21" s="150"/>
      <c r="X21" s="150"/>
      <c r="Y21" s="62" t="s">
        <v>33</v>
      </c>
    </row>
    <row r="22" spans="1:36" ht="32.25" customHeight="1" thickBot="1">
      <c r="A22" s="141"/>
      <c r="B22" s="144"/>
      <c r="C22" s="144"/>
      <c r="D22" s="144"/>
      <c r="E22" s="145"/>
      <c r="F22" s="137" t="s">
        <v>17</v>
      </c>
      <c r="G22" s="123"/>
      <c r="H22" s="124"/>
      <c r="I22" s="138">
        <v>1000</v>
      </c>
      <c r="J22" s="138"/>
      <c r="K22" s="138"/>
      <c r="L22" s="1" t="s">
        <v>33</v>
      </c>
      <c r="M22" s="188" t="s">
        <v>18</v>
      </c>
      <c r="N22" s="189"/>
      <c r="O22" s="183"/>
      <c r="P22" s="183"/>
      <c r="Q22" s="69" t="s">
        <v>16</v>
      </c>
      <c r="R22" s="70"/>
      <c r="S22" s="221" t="str">
        <f t="shared" si="0"/>
        <v/>
      </c>
      <c r="T22" s="222"/>
      <c r="U22" s="222"/>
      <c r="V22" s="222"/>
      <c r="W22" s="222"/>
      <c r="X22" s="222"/>
      <c r="Y22" s="71" t="s">
        <v>33</v>
      </c>
    </row>
    <row r="23" spans="1:36" ht="41.25" customHeight="1" thickBot="1">
      <c r="A23" s="204" t="s">
        <v>34</v>
      </c>
      <c r="B23" s="205"/>
      <c r="C23" s="205"/>
      <c r="D23" s="205"/>
      <c r="E23" s="205"/>
      <c r="F23" s="205"/>
      <c r="G23" s="205"/>
      <c r="H23" s="205"/>
      <c r="I23" s="206">
        <v>4000</v>
      </c>
      <c r="J23" s="207"/>
      <c r="K23" s="207"/>
      <c r="L23" s="19" t="s">
        <v>33</v>
      </c>
      <c r="M23" s="212"/>
      <c r="N23" s="213"/>
      <c r="O23" s="213"/>
      <c r="P23" s="213"/>
      <c r="Q23" s="48" t="s">
        <v>16</v>
      </c>
      <c r="R23" s="49"/>
      <c r="S23" s="214" t="str">
        <f>IF(M23="","",I23*M23)</f>
        <v/>
      </c>
      <c r="T23" s="215"/>
      <c r="U23" s="215"/>
      <c r="V23" s="215"/>
      <c r="W23" s="215"/>
      <c r="X23" s="215"/>
      <c r="Y23" s="27" t="s">
        <v>31</v>
      </c>
    </row>
    <row r="24" spans="1:36" ht="41.25" customHeight="1" thickTop="1" thickBot="1">
      <c r="A24" s="202" t="s">
        <v>21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176" t="str">
        <f>IF(SUM(S15:S23)=0,"",SUM(S15:S23))</f>
        <v/>
      </c>
      <c r="T24" s="177"/>
      <c r="U24" s="177"/>
      <c r="V24" s="177"/>
      <c r="W24" s="177"/>
      <c r="X24" s="177"/>
      <c r="Y24" s="24" t="s">
        <v>31</v>
      </c>
    </row>
    <row r="25" spans="1:36" ht="21.75" customHeight="1" thickBot="1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0"/>
      <c r="L25" s="2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  <c r="AD25" s="20"/>
    </row>
    <row r="26" spans="1:36" ht="17.25" customHeight="1">
      <c r="A26" s="194" t="s">
        <v>30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46"/>
      <c r="L26" s="47"/>
      <c r="M26" s="198" t="s">
        <v>43</v>
      </c>
      <c r="N26" s="199"/>
      <c r="O26" s="199"/>
      <c r="P26" s="199"/>
      <c r="Q26" s="40"/>
      <c r="R26" s="41"/>
      <c r="S26" s="41"/>
      <c r="T26" s="41"/>
      <c r="U26" s="41"/>
      <c r="V26" s="41"/>
      <c r="W26" s="41"/>
      <c r="X26" s="41"/>
      <c r="Y26" s="42"/>
    </row>
    <row r="27" spans="1:36" ht="17.25" customHeight="1" thickBot="1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46"/>
      <c r="L27" s="47"/>
      <c r="M27" s="200" t="s">
        <v>44</v>
      </c>
      <c r="N27" s="201"/>
      <c r="O27" s="201"/>
      <c r="P27" s="201"/>
      <c r="Q27" s="43"/>
      <c r="R27" s="44"/>
      <c r="S27" s="44"/>
      <c r="T27" s="44"/>
      <c r="U27" s="44"/>
      <c r="V27" s="44"/>
      <c r="W27" s="44"/>
      <c r="X27" s="44"/>
      <c r="Y27" s="45"/>
    </row>
    <row r="28" spans="1:36" ht="26.1" customHeight="1">
      <c r="AJ28" s="115"/>
    </row>
    <row r="29" spans="1:36" ht="26.1" customHeight="1">
      <c r="T29" s="74" t="s">
        <v>77</v>
      </c>
      <c r="W29" s="114" t="s">
        <v>100</v>
      </c>
      <c r="X29" s="115"/>
      <c r="Y29" s="115"/>
      <c r="AC29" t="s">
        <v>104</v>
      </c>
      <c r="AJ29" s="115"/>
    </row>
    <row r="30" spans="1:36" ht="26.1" customHeight="1">
      <c r="V30" s="13"/>
      <c r="W30" s="114" t="s">
        <v>99</v>
      </c>
      <c r="X30" s="115"/>
      <c r="Y30" s="115"/>
      <c r="AC30" s="4" t="s">
        <v>5</v>
      </c>
      <c r="AJ30" s="115"/>
    </row>
    <row r="31" spans="1:36" ht="26.1" customHeight="1">
      <c r="V31" s="13"/>
      <c r="W31" s="114" t="s">
        <v>101</v>
      </c>
      <c r="X31" s="115"/>
      <c r="Y31" s="115"/>
      <c r="AC31" s="4" t="s">
        <v>102</v>
      </c>
    </row>
    <row r="32" spans="1:36" ht="26.1" customHeight="1">
      <c r="T32" s="13"/>
      <c r="U32" s="13"/>
      <c r="AC32" s="4" t="s">
        <v>103</v>
      </c>
    </row>
    <row r="33" spans="20:21" ht="26.1" customHeight="1">
      <c r="T33" s="13"/>
      <c r="U33" s="13"/>
    </row>
    <row r="34" spans="20:21" ht="26.1" customHeight="1">
      <c r="T34" s="13"/>
      <c r="U34" s="13"/>
    </row>
  </sheetData>
  <mergeCells count="81">
    <mergeCell ref="C11:G11"/>
    <mergeCell ref="C12:G12"/>
    <mergeCell ref="C8:E8"/>
    <mergeCell ref="M23:P23"/>
    <mergeCell ref="S23:X23"/>
    <mergeCell ref="O15:P15"/>
    <mergeCell ref="O16:P16"/>
    <mergeCell ref="O17:P17"/>
    <mergeCell ref="O18:P18"/>
    <mergeCell ref="O19:P19"/>
    <mergeCell ref="S20:X20"/>
    <mergeCell ref="S21:X21"/>
    <mergeCell ref="S22:X22"/>
    <mergeCell ref="S15:X15"/>
    <mergeCell ref="S16:X16"/>
    <mergeCell ref="S17:X17"/>
    <mergeCell ref="A26:J27"/>
    <mergeCell ref="M26:P26"/>
    <mergeCell ref="M27:P27"/>
    <mergeCell ref="A24:R24"/>
    <mergeCell ref="A23:H23"/>
    <mergeCell ref="I23:K23"/>
    <mergeCell ref="S24:X24"/>
    <mergeCell ref="C10:Y10"/>
    <mergeCell ref="K11:P11"/>
    <mergeCell ref="K12:P12"/>
    <mergeCell ref="T12:Y12"/>
    <mergeCell ref="V11:W11"/>
    <mergeCell ref="O20:P20"/>
    <mergeCell ref="O21:P21"/>
    <mergeCell ref="O22:P22"/>
    <mergeCell ref="M16:N16"/>
    <mergeCell ref="M18:N18"/>
    <mergeCell ref="M22:N22"/>
    <mergeCell ref="M20:N20"/>
    <mergeCell ref="M17:N17"/>
    <mergeCell ref="M19:N19"/>
    <mergeCell ref="M21:N21"/>
    <mergeCell ref="U1:Y1"/>
    <mergeCell ref="F8:Y8"/>
    <mergeCell ref="B9:Y9"/>
    <mergeCell ref="B5:C5"/>
    <mergeCell ref="U5:Y6"/>
    <mergeCell ref="B6:C6"/>
    <mergeCell ref="D3:Y3"/>
    <mergeCell ref="D4:Y4"/>
    <mergeCell ref="D5:T5"/>
    <mergeCell ref="D6:T6"/>
    <mergeCell ref="A2:X2"/>
    <mergeCell ref="B7:V7"/>
    <mergeCell ref="S18:X18"/>
    <mergeCell ref="S19:X19"/>
    <mergeCell ref="B21:E22"/>
    <mergeCell ref="F21:H21"/>
    <mergeCell ref="I21:K21"/>
    <mergeCell ref="F22:H22"/>
    <mergeCell ref="I22:K22"/>
    <mergeCell ref="I19:K19"/>
    <mergeCell ref="F20:H20"/>
    <mergeCell ref="I20:K20"/>
    <mergeCell ref="B17:E18"/>
    <mergeCell ref="F17:H17"/>
    <mergeCell ref="I17:K17"/>
    <mergeCell ref="F18:H18"/>
    <mergeCell ref="I18:K18"/>
    <mergeCell ref="S14:Y14"/>
    <mergeCell ref="B15:E16"/>
    <mergeCell ref="F15:H15"/>
    <mergeCell ref="A3:A12"/>
    <mergeCell ref="B3:C3"/>
    <mergeCell ref="B4:C4"/>
    <mergeCell ref="I15:K15"/>
    <mergeCell ref="F16:H16"/>
    <mergeCell ref="I16:K16"/>
    <mergeCell ref="A14:A22"/>
    <mergeCell ref="B14:E14"/>
    <mergeCell ref="F14:H14"/>
    <mergeCell ref="I14:L14"/>
    <mergeCell ref="M14:R14"/>
    <mergeCell ref="B19:E20"/>
    <mergeCell ref="F19:H19"/>
  </mergeCells>
  <phoneticPr fontId="18"/>
  <dataValidations count="3">
    <dataValidation type="list" allowBlank="1" showInputMessage="1" showErrorMessage="1" sqref="U5:Y6">
      <formula1>$W$30:$W$31</formula1>
    </dataValidation>
    <dataValidation type="list" allowBlank="1" showInputMessage="1" showErrorMessage="1" sqref="AC30">
      <formula1>$AC$27:$AC$32</formula1>
    </dataValidation>
    <dataValidation type="list" allowBlank="1" showInputMessage="1" showErrorMessage="1" sqref="B7:V7">
      <formula1>$AC$30:$AC$32</formula1>
    </dataValidation>
  </dataValidations>
  <pageMargins left="0.9055118110236221" right="0.19685039370078741" top="0.55118110236220474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zoomScale="160" zoomScaleNormal="160" zoomScaleSheetLayoutView="160" workbookViewId="0">
      <selection activeCell="U4" sqref="U4"/>
    </sheetView>
  </sheetViews>
  <sheetFormatPr defaultColWidth="9" defaultRowHeight="13.5"/>
  <cols>
    <col min="1" max="1" width="3.5" style="13" customWidth="1"/>
    <col min="2" max="2" width="15.375" style="13" bestFit="1" customWidth="1"/>
    <col min="3" max="5" width="4.5" style="17" customWidth="1"/>
    <col min="6" max="6" width="5.625" style="17" customWidth="1"/>
    <col min="7" max="17" width="3.625" style="13" customWidth="1"/>
    <col min="18" max="18" width="13.25" style="13" customWidth="1"/>
    <col min="19" max="19" width="10.625" style="13" customWidth="1"/>
    <col min="20" max="20" width="3.625" style="13" customWidth="1"/>
    <col min="21" max="26" width="6.625" style="13" customWidth="1"/>
    <col min="27" max="31" width="7.625" style="13" customWidth="1"/>
    <col min="32" max="16384" width="9" style="13"/>
  </cols>
  <sheetData>
    <row r="1" spans="1:26" ht="18.75">
      <c r="A1" s="31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56" t="s">
        <v>39</v>
      </c>
      <c r="R1" s="157"/>
      <c r="S1" s="158"/>
      <c r="T1" s="12"/>
      <c r="U1" s="12"/>
    </row>
    <row r="2" spans="1:26" s="11" customFormat="1" ht="8.4499999999999993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6" s="15" customFormat="1" ht="36.75" customHeight="1" thickBot="1">
      <c r="A3" s="343" t="s">
        <v>112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6" ht="14.25" customHeight="1">
      <c r="A4" s="303"/>
      <c r="B4" s="306" t="s">
        <v>27</v>
      </c>
      <c r="C4" s="233" t="s">
        <v>24</v>
      </c>
      <c r="D4" s="333"/>
      <c r="E4" s="233" t="s">
        <v>25</v>
      </c>
      <c r="F4" s="234"/>
      <c r="G4" s="322" t="s">
        <v>41</v>
      </c>
      <c r="H4" s="262"/>
      <c r="I4" s="262"/>
      <c r="J4" s="262"/>
      <c r="K4" s="262"/>
      <c r="L4" s="261" t="s">
        <v>52</v>
      </c>
      <c r="M4" s="262"/>
      <c r="N4" s="262"/>
      <c r="O4" s="262"/>
      <c r="P4" s="262"/>
      <c r="Q4" s="263"/>
      <c r="R4" s="280" t="s">
        <v>26</v>
      </c>
      <c r="S4" s="252" t="s">
        <v>42</v>
      </c>
    </row>
    <row r="5" spans="1:26" ht="14.25" customHeight="1">
      <c r="A5" s="304"/>
      <c r="B5" s="307"/>
      <c r="C5" s="235"/>
      <c r="D5" s="334"/>
      <c r="E5" s="235"/>
      <c r="F5" s="236"/>
      <c r="G5" s="318" t="s">
        <v>22</v>
      </c>
      <c r="H5" s="329" t="s">
        <v>49</v>
      </c>
      <c r="I5" s="323" t="s">
        <v>50</v>
      </c>
      <c r="J5" s="328" t="s">
        <v>54</v>
      </c>
      <c r="K5" s="325" t="s">
        <v>34</v>
      </c>
      <c r="L5" s="264" t="s">
        <v>28</v>
      </c>
      <c r="M5" s="327"/>
      <c r="N5" s="327"/>
      <c r="O5" s="265"/>
      <c r="P5" s="264" t="s">
        <v>48</v>
      </c>
      <c r="Q5" s="265"/>
      <c r="R5" s="281"/>
      <c r="S5" s="253"/>
    </row>
    <row r="6" spans="1:26" ht="36.75" customHeight="1" thickBot="1">
      <c r="A6" s="305"/>
      <c r="B6" s="16" t="s">
        <v>29</v>
      </c>
      <c r="C6" s="237"/>
      <c r="D6" s="335"/>
      <c r="E6" s="237"/>
      <c r="F6" s="238"/>
      <c r="G6" s="319"/>
      <c r="H6" s="330"/>
      <c r="I6" s="324"/>
      <c r="J6" s="324"/>
      <c r="K6" s="326"/>
      <c r="L6" s="34">
        <v>41</v>
      </c>
      <c r="M6" s="35">
        <v>42</v>
      </c>
      <c r="N6" s="35">
        <v>43</v>
      </c>
      <c r="O6" s="36">
        <v>44</v>
      </c>
      <c r="P6" s="37">
        <v>51</v>
      </c>
      <c r="Q6" s="35">
        <v>52</v>
      </c>
      <c r="R6" s="282"/>
      <c r="S6" s="254"/>
      <c r="U6" s="18"/>
    </row>
    <row r="7" spans="1:26" ht="19.899999999999999" customHeight="1" thickTop="1">
      <c r="A7" s="308" t="s">
        <v>40</v>
      </c>
      <c r="B7" s="76" t="s">
        <v>86</v>
      </c>
      <c r="C7" s="239" t="s">
        <v>91</v>
      </c>
      <c r="D7" s="240"/>
      <c r="E7" s="239" t="s">
        <v>89</v>
      </c>
      <c r="F7" s="242"/>
      <c r="G7" s="310" t="s">
        <v>90</v>
      </c>
      <c r="H7" s="316"/>
      <c r="I7" s="316"/>
      <c r="J7" s="316" t="s">
        <v>64</v>
      </c>
      <c r="K7" s="320" t="s">
        <v>51</v>
      </c>
      <c r="L7" s="274" t="s">
        <v>58</v>
      </c>
      <c r="M7" s="272" t="s">
        <v>59</v>
      </c>
      <c r="N7" s="274" t="s">
        <v>56</v>
      </c>
      <c r="O7" s="331" t="s">
        <v>57</v>
      </c>
      <c r="P7" s="314" t="s">
        <v>60</v>
      </c>
      <c r="Q7" s="312" t="s">
        <v>59</v>
      </c>
      <c r="R7" s="257">
        <v>11500</v>
      </c>
      <c r="S7" s="38"/>
    </row>
    <row r="8" spans="1:26" ht="39.950000000000003" customHeight="1">
      <c r="A8" s="309"/>
      <c r="B8" s="77" t="s">
        <v>87</v>
      </c>
      <c r="C8" s="241"/>
      <c r="D8" s="232"/>
      <c r="E8" s="241"/>
      <c r="F8" s="243"/>
      <c r="G8" s="311"/>
      <c r="H8" s="317"/>
      <c r="I8" s="317"/>
      <c r="J8" s="317"/>
      <c r="K8" s="321"/>
      <c r="L8" s="275"/>
      <c r="M8" s="273"/>
      <c r="N8" s="275"/>
      <c r="O8" s="332"/>
      <c r="P8" s="315"/>
      <c r="Q8" s="313"/>
      <c r="R8" s="258"/>
      <c r="S8" s="39"/>
      <c r="U8" s="117" t="s">
        <v>106</v>
      </c>
      <c r="V8" s="117" t="s">
        <v>107</v>
      </c>
      <c r="W8" s="117" t="s">
        <v>108</v>
      </c>
      <c r="X8" s="118" t="s">
        <v>109</v>
      </c>
      <c r="Y8" s="118" t="s">
        <v>110</v>
      </c>
      <c r="Z8" s="118" t="s">
        <v>111</v>
      </c>
    </row>
    <row r="9" spans="1:26" ht="19.899999999999999" customHeight="1">
      <c r="A9" s="278">
        <v>1</v>
      </c>
      <c r="B9" s="110"/>
      <c r="C9" s="229" t="s">
        <v>91</v>
      </c>
      <c r="D9" s="230"/>
      <c r="E9" s="229" t="s">
        <v>88</v>
      </c>
      <c r="F9" s="244"/>
      <c r="G9" s="297"/>
      <c r="H9" s="299"/>
      <c r="I9" s="299"/>
      <c r="J9" s="299"/>
      <c r="K9" s="301"/>
      <c r="L9" s="268"/>
      <c r="M9" s="268"/>
      <c r="N9" s="268"/>
      <c r="O9" s="339"/>
      <c r="P9" s="268"/>
      <c r="Q9" s="270"/>
      <c r="R9" s="255" t="str">
        <f>IF($Z10&lt;&gt;0,$Z10,"")</f>
        <v/>
      </c>
      <c r="S9" s="266"/>
    </row>
    <row r="10" spans="1:26" ht="39.950000000000003" customHeight="1">
      <c r="A10" s="279"/>
      <c r="B10" s="111"/>
      <c r="C10" s="231"/>
      <c r="D10" s="232"/>
      <c r="E10" s="231"/>
      <c r="F10" s="243"/>
      <c r="G10" s="298"/>
      <c r="H10" s="300"/>
      <c r="I10" s="300"/>
      <c r="J10" s="300"/>
      <c r="K10" s="302"/>
      <c r="L10" s="269"/>
      <c r="M10" s="269"/>
      <c r="N10" s="269"/>
      <c r="O10" s="285"/>
      <c r="P10" s="269"/>
      <c r="Q10" s="271"/>
      <c r="R10" s="256"/>
      <c r="S10" s="267"/>
      <c r="U10" s="116" t="str">
        <f>IF($C9="一般",IF(AND($G9="",$H9="〇",$I9=""),4000,IF(AND($G9="",$H9="",$I9="〇"),4000,IF(AND($G9="〇",$H9="",$I9=""),7500))),"")</f>
        <v/>
      </c>
      <c r="V10" s="116" t="str">
        <f>IF($C9="大学",IF(AND($G9="",$H9="〇",$I9=""),3000,IF(AND($G9="",$H9="",$I9="〇"),3000,IF(AND($G9="〇",$H9="",$I9=""),5500))),"")</f>
        <v/>
      </c>
      <c r="W10" s="116" t="str">
        <f>IF($C9="高校",IF(AND($G9="",$H9="〇",$I9=""),2000,IF(AND($G9="",$H9="",$I9="〇"),2000,IF(AND($G9="〇",$H9="",$I9=""),3500))),"")</f>
        <v/>
      </c>
      <c r="X10" s="116" t="str">
        <f>IF($C9="中学",IF(AND($G9="",$H9="〇",$I9=""),1000,IF(AND($G9="",$H9="",$I9="〇"),1000,IF(AND($G9="〇",$H9="",$I9=""),2000))),"")</f>
        <v/>
      </c>
      <c r="Y10" s="116" t="str">
        <f>IF($K9="〇",4000,"")</f>
        <v/>
      </c>
      <c r="Z10" s="116">
        <f>SUM($U10:$Y10)</f>
        <v>0</v>
      </c>
    </row>
    <row r="11" spans="1:26" ht="19.899999999999999" customHeight="1">
      <c r="A11" s="278">
        <v>2</v>
      </c>
      <c r="B11" s="110"/>
      <c r="C11" s="229" t="s">
        <v>91</v>
      </c>
      <c r="D11" s="230"/>
      <c r="E11" s="229" t="s">
        <v>88</v>
      </c>
      <c r="F11" s="244"/>
      <c r="G11" s="288"/>
      <c r="H11" s="294"/>
      <c r="I11" s="286"/>
      <c r="J11" s="286"/>
      <c r="K11" s="296"/>
      <c r="L11" s="268"/>
      <c r="M11" s="268"/>
      <c r="N11" s="268"/>
      <c r="O11" s="339"/>
      <c r="P11" s="268"/>
      <c r="Q11" s="270"/>
      <c r="R11" s="255" t="str">
        <f t="shared" ref="R11" si="0">IF($Z12&lt;&gt;0,$Z12,"")</f>
        <v/>
      </c>
      <c r="S11" s="266"/>
    </row>
    <row r="12" spans="1:26" ht="48" customHeight="1">
      <c r="A12" s="279"/>
      <c r="B12" s="111"/>
      <c r="C12" s="231"/>
      <c r="D12" s="232"/>
      <c r="E12" s="231"/>
      <c r="F12" s="243"/>
      <c r="G12" s="289"/>
      <c r="H12" s="295"/>
      <c r="I12" s="287"/>
      <c r="J12" s="287"/>
      <c r="K12" s="293"/>
      <c r="L12" s="269"/>
      <c r="M12" s="269"/>
      <c r="N12" s="269"/>
      <c r="O12" s="285"/>
      <c r="P12" s="269"/>
      <c r="Q12" s="271"/>
      <c r="R12" s="256"/>
      <c r="S12" s="267"/>
      <c r="U12" s="116" t="str">
        <f t="shared" ref="U12" si="1">IF($C11="一般",IF(AND($G11="",$H11="〇",$I11=""),4000,IF(AND($G11="",$H11="",$I11="〇"),4000,IF(AND($G11="〇",$H11="",$I11=""),7500))),"")</f>
        <v/>
      </c>
      <c r="V12" s="116" t="str">
        <f t="shared" ref="V12" si="2">IF($C11="大学",IF(AND($G11="",$H11="〇",$I11=""),3000,IF(AND($G11="",$H11="",$I11="〇"),3000,IF(AND($G11="〇",$H11="",$I11=""),5500))),"")</f>
        <v/>
      </c>
      <c r="W12" s="116" t="str">
        <f t="shared" ref="W12" si="3">IF($C11="高校",IF(AND($G11="",$H11="〇",$I11=""),2000,IF(AND($G11="",$H11="",$I11="〇"),2000,IF(AND($G11="〇",$H11="",$I11=""),3500))),"")</f>
        <v/>
      </c>
      <c r="X12" s="116" t="str">
        <f t="shared" ref="X12" si="4">IF($C11="中学",IF(AND($G11="",$H11="〇",$I11=""),1000,IF(AND($G11="",$H11="",$I11="〇"),1000,IF(AND($G11="〇",$H11="",$I11=""),2000))),"")</f>
        <v/>
      </c>
      <c r="Y12" s="116" t="str">
        <f t="shared" ref="Y12" si="5">IF($K11="〇",4000,"")</f>
        <v/>
      </c>
      <c r="Z12" s="116">
        <f t="shared" ref="Z12" si="6">SUM($U12:$Y12)</f>
        <v>0</v>
      </c>
    </row>
    <row r="13" spans="1:26" ht="19.899999999999999" customHeight="1">
      <c r="A13" s="278">
        <v>3</v>
      </c>
      <c r="B13" s="110"/>
      <c r="C13" s="229" t="s">
        <v>91</v>
      </c>
      <c r="D13" s="230"/>
      <c r="E13" s="229" t="s">
        <v>88</v>
      </c>
      <c r="F13" s="244"/>
      <c r="G13" s="290"/>
      <c r="H13" s="291"/>
      <c r="I13" s="291"/>
      <c r="J13" s="291"/>
      <c r="K13" s="292"/>
      <c r="L13" s="283"/>
      <c r="M13" s="283"/>
      <c r="N13" s="283"/>
      <c r="O13" s="284"/>
      <c r="P13" s="283"/>
      <c r="Q13" s="341"/>
      <c r="R13" s="342" t="str">
        <f t="shared" ref="R13" si="7">IF($Z14&lt;&gt;0,$Z14,"")</f>
        <v/>
      </c>
      <c r="S13" s="266"/>
    </row>
    <row r="14" spans="1:26" ht="39.950000000000003" customHeight="1">
      <c r="A14" s="279"/>
      <c r="B14" s="111"/>
      <c r="C14" s="231"/>
      <c r="D14" s="232"/>
      <c r="E14" s="231"/>
      <c r="F14" s="243"/>
      <c r="G14" s="289"/>
      <c r="H14" s="287"/>
      <c r="I14" s="287"/>
      <c r="J14" s="287"/>
      <c r="K14" s="293"/>
      <c r="L14" s="269"/>
      <c r="M14" s="269"/>
      <c r="N14" s="269"/>
      <c r="O14" s="285"/>
      <c r="P14" s="269"/>
      <c r="Q14" s="271"/>
      <c r="R14" s="256"/>
      <c r="S14" s="267"/>
      <c r="U14" s="116" t="str">
        <f>IF($C13="一般",IF(AND($G13="",$H13="〇",$I13=""),4000,IF(AND($G13="",$H13="",$I13="〇"),4000,IF(AND($G13="〇",$H13="",$I13=""),7500))),"")</f>
        <v/>
      </c>
      <c r="V14" s="116" t="str">
        <f t="shared" ref="V14" si="8">IF($C13="大学",IF(AND($G13="",$H13="〇",$I13=""),3000,IF(AND($G13="",$H13="",$I13="〇"),3000,IF(AND($G13="〇",$H13="",$I13=""),5500))),"")</f>
        <v/>
      </c>
      <c r="W14" s="116" t="str">
        <f t="shared" ref="W14" si="9">IF($C13="高校",IF(AND($G13="",$H13="〇",$I13=""),2000,IF(AND($G13="",$H13="",$I13="〇"),2000,IF(AND($G13="〇",$H13="",$I13=""),3500))),"")</f>
        <v/>
      </c>
      <c r="X14" s="116" t="str">
        <f t="shared" ref="X14" si="10">IF($C13="中学",IF(AND($G13="",$H13="〇",$I13=""),1000,IF(AND($G13="",$H13="",$I13="〇"),1000,IF(AND($G13="〇",$H13="",$I13=""),2000))),"")</f>
        <v/>
      </c>
      <c r="Y14" s="116" t="str">
        <f t="shared" ref="Y14" si="11">IF($K13="〇",4000,"")</f>
        <v/>
      </c>
      <c r="Z14" s="116">
        <f t="shared" ref="Z14" si="12">SUM($U14:$Y14)</f>
        <v>0</v>
      </c>
    </row>
    <row r="15" spans="1:26" ht="19.899999999999999" customHeight="1">
      <c r="A15" s="278">
        <v>4</v>
      </c>
      <c r="B15" s="110"/>
      <c r="C15" s="229" t="s">
        <v>91</v>
      </c>
      <c r="D15" s="230"/>
      <c r="E15" s="229" t="s">
        <v>88</v>
      </c>
      <c r="F15" s="244"/>
      <c r="G15" s="245"/>
      <c r="H15" s="246"/>
      <c r="I15" s="246"/>
      <c r="J15" s="246"/>
      <c r="K15" s="248"/>
      <c r="L15" s="247"/>
      <c r="M15" s="247"/>
      <c r="N15" s="247"/>
      <c r="O15" s="338"/>
      <c r="P15" s="247"/>
      <c r="Q15" s="340"/>
      <c r="R15" s="259" t="str">
        <f t="shared" ref="R15" si="13">IF($Z16&lt;&gt;0,$Z16,"")</f>
        <v/>
      </c>
      <c r="S15" s="266"/>
    </row>
    <row r="16" spans="1:26" ht="39.950000000000003" customHeight="1">
      <c r="A16" s="279"/>
      <c r="B16" s="111"/>
      <c r="C16" s="231"/>
      <c r="D16" s="232"/>
      <c r="E16" s="231"/>
      <c r="F16" s="243"/>
      <c r="G16" s="245"/>
      <c r="H16" s="246"/>
      <c r="I16" s="246"/>
      <c r="J16" s="246"/>
      <c r="K16" s="248"/>
      <c r="L16" s="247"/>
      <c r="M16" s="247"/>
      <c r="N16" s="247"/>
      <c r="O16" s="338"/>
      <c r="P16" s="247"/>
      <c r="Q16" s="340"/>
      <c r="R16" s="260"/>
      <c r="S16" s="267"/>
      <c r="U16" s="116" t="str">
        <f t="shared" ref="U16" si="14">IF($C15="一般",IF(AND($G15="",$H15="〇",$I15=""),4000,IF(AND($G15="",$H15="",$I15="〇"),4000,IF(AND($G15="〇",$H15="",$I15=""),7500))),"")</f>
        <v/>
      </c>
      <c r="V16" s="116" t="str">
        <f t="shared" ref="V16" si="15">IF($C15="大学",IF(AND($G15="",$H15="〇",$I15=""),3000,IF(AND($G15="",$H15="",$I15="〇"),3000,IF(AND($G15="〇",$H15="",$I15=""),5500))),"")</f>
        <v/>
      </c>
      <c r="W16" s="116" t="str">
        <f t="shared" ref="W16" si="16">IF($C15="高校",IF(AND($G15="",$H15="〇",$I15=""),2000,IF(AND($G15="",$H15="",$I15="〇"),2000,IF(AND($G15="〇",$H15="",$I15=""),3500))),"")</f>
        <v/>
      </c>
      <c r="X16" s="116" t="str">
        <f t="shared" ref="X16" si="17">IF($C15="中学",IF(AND($G15="",$H15="〇",$I15=""),1000,IF(AND($G15="",$H15="",$I15="〇"),1000,IF(AND($G15="〇",$H15="",$I15=""),2000))),"")</f>
        <v/>
      </c>
      <c r="Y16" s="116" t="str">
        <f t="shared" ref="Y16" si="18">IF($K15="〇",4000,"")</f>
        <v/>
      </c>
      <c r="Z16" s="116">
        <f t="shared" ref="Z16" si="19">SUM($U16:$Y16)</f>
        <v>0</v>
      </c>
    </row>
    <row r="17" spans="1:26" ht="19.899999999999999" customHeight="1">
      <c r="A17" s="278">
        <v>5</v>
      </c>
      <c r="B17" s="110"/>
      <c r="C17" s="229" t="s">
        <v>91</v>
      </c>
      <c r="D17" s="230"/>
      <c r="E17" s="229" t="s">
        <v>88</v>
      </c>
      <c r="F17" s="244"/>
      <c r="G17" s="245"/>
      <c r="H17" s="246"/>
      <c r="I17" s="246"/>
      <c r="J17" s="246"/>
      <c r="K17" s="248"/>
      <c r="L17" s="247"/>
      <c r="M17" s="247"/>
      <c r="N17" s="247"/>
      <c r="O17" s="338"/>
      <c r="P17" s="247"/>
      <c r="Q17" s="340"/>
      <c r="R17" s="259" t="str">
        <f t="shared" ref="R17" si="20">IF($Z18&lt;&gt;0,$Z18,"")</f>
        <v/>
      </c>
      <c r="S17" s="266"/>
    </row>
    <row r="18" spans="1:26" ht="39.950000000000003" customHeight="1">
      <c r="A18" s="279"/>
      <c r="B18" s="111"/>
      <c r="C18" s="231"/>
      <c r="D18" s="232"/>
      <c r="E18" s="231"/>
      <c r="F18" s="243"/>
      <c r="G18" s="245"/>
      <c r="H18" s="246"/>
      <c r="I18" s="246"/>
      <c r="J18" s="246"/>
      <c r="K18" s="248"/>
      <c r="L18" s="247"/>
      <c r="M18" s="247"/>
      <c r="N18" s="247"/>
      <c r="O18" s="338"/>
      <c r="P18" s="247"/>
      <c r="Q18" s="340"/>
      <c r="R18" s="260"/>
      <c r="S18" s="267"/>
      <c r="U18" s="116" t="str">
        <f t="shared" ref="U18" si="21">IF($C17="一般",IF(AND($G17="",$H17="〇",$I17=""),4000,IF(AND($G17="",$H17="",$I17="〇"),4000,IF(AND($G17="〇",$H17="",$I17=""),7500))),"")</f>
        <v/>
      </c>
      <c r="V18" s="116" t="str">
        <f t="shared" ref="V18" si="22">IF($C17="大学",IF(AND($G17="",$H17="〇",$I17=""),3000,IF(AND($G17="",$H17="",$I17="〇"),3000,IF(AND($G17="〇",$H17="",$I17=""),5500))),"")</f>
        <v/>
      </c>
      <c r="W18" s="116" t="str">
        <f t="shared" ref="W18" si="23">IF($C17="高校",IF(AND($G17="",$H17="〇",$I17=""),2000,IF(AND($G17="",$H17="",$I17="〇"),2000,IF(AND($G17="〇",$H17="",$I17=""),3500))),"")</f>
        <v/>
      </c>
      <c r="X18" s="116" t="str">
        <f t="shared" ref="X18" si="24">IF($C17="中学",IF(AND($G17="",$H17="〇",$I17=""),1000,IF(AND($G17="",$H17="",$I17="〇"),1000,IF(AND($G17="〇",$H17="",$I17=""),2000))),"")</f>
        <v/>
      </c>
      <c r="Y18" s="116" t="str">
        <f t="shared" ref="Y18" si="25">IF($K17="〇",4000,"")</f>
        <v/>
      </c>
      <c r="Z18" s="116">
        <f t="shared" ref="Z18" si="26">SUM($U18:$Y18)</f>
        <v>0</v>
      </c>
    </row>
    <row r="19" spans="1:26" ht="19.899999999999999" customHeight="1">
      <c r="A19" s="278">
        <v>6</v>
      </c>
      <c r="B19" s="110"/>
      <c r="C19" s="229" t="s">
        <v>91</v>
      </c>
      <c r="D19" s="230"/>
      <c r="E19" s="229" t="s">
        <v>88</v>
      </c>
      <c r="F19" s="244"/>
      <c r="G19" s="245"/>
      <c r="H19" s="246"/>
      <c r="I19" s="246"/>
      <c r="J19" s="246"/>
      <c r="K19" s="248"/>
      <c r="L19" s="247"/>
      <c r="M19" s="247"/>
      <c r="N19" s="247"/>
      <c r="O19" s="338"/>
      <c r="P19" s="247"/>
      <c r="Q19" s="340"/>
      <c r="R19" s="259" t="str">
        <f t="shared" ref="R19" si="27">IF($Z20&lt;&gt;0,$Z20,"")</f>
        <v/>
      </c>
      <c r="S19" s="266"/>
    </row>
    <row r="20" spans="1:26" ht="39.950000000000003" customHeight="1">
      <c r="A20" s="279"/>
      <c r="B20" s="111"/>
      <c r="C20" s="231"/>
      <c r="D20" s="232"/>
      <c r="E20" s="231"/>
      <c r="F20" s="243"/>
      <c r="G20" s="245"/>
      <c r="H20" s="246"/>
      <c r="I20" s="246"/>
      <c r="J20" s="246"/>
      <c r="K20" s="248"/>
      <c r="L20" s="247"/>
      <c r="M20" s="247"/>
      <c r="N20" s="247"/>
      <c r="O20" s="338"/>
      <c r="P20" s="247"/>
      <c r="Q20" s="340"/>
      <c r="R20" s="260"/>
      <c r="S20" s="267"/>
      <c r="U20" s="116" t="str">
        <f t="shared" ref="U20" si="28">IF($C19="一般",IF(AND($G19="",$H19="〇",$I19=""),4000,IF(AND($G19="",$H19="",$I19="〇"),4000,IF(AND($G19="〇",$H19="",$I19=""),7500))),"")</f>
        <v/>
      </c>
      <c r="V20" s="116" t="str">
        <f t="shared" ref="V20" si="29">IF($C19="大学",IF(AND($G19="",$H19="〇",$I19=""),3000,IF(AND($G19="",$H19="",$I19="〇"),3000,IF(AND($G19="〇",$H19="",$I19=""),5500))),"")</f>
        <v/>
      </c>
      <c r="W20" s="116" t="str">
        <f t="shared" ref="W20" si="30">IF($C19="高校",IF(AND($G19="",$H19="〇",$I19=""),2000,IF(AND($G19="",$H19="",$I19="〇"),2000,IF(AND($G19="〇",$H19="",$I19=""),3500))),"")</f>
        <v/>
      </c>
      <c r="X20" s="116" t="str">
        <f t="shared" ref="X20" si="31">IF($C19="中学",IF(AND($G19="",$H19="〇",$I19=""),1000,IF(AND($G19="",$H19="",$I19="〇"),1000,IF(AND($G19="〇",$H19="",$I19=""),2000))),"")</f>
        <v/>
      </c>
      <c r="Y20" s="116" t="str">
        <f t="shared" ref="Y20" si="32">IF($K19="〇",4000,"")</f>
        <v/>
      </c>
      <c r="Z20" s="116">
        <f t="shared" ref="Z20" si="33">SUM($U20:$Y20)</f>
        <v>0</v>
      </c>
    </row>
    <row r="21" spans="1:26" ht="19.899999999999999" customHeight="1">
      <c r="A21" s="278">
        <v>7</v>
      </c>
      <c r="B21" s="110"/>
      <c r="C21" s="229" t="s">
        <v>91</v>
      </c>
      <c r="D21" s="230"/>
      <c r="E21" s="229" t="s">
        <v>88</v>
      </c>
      <c r="F21" s="244"/>
      <c r="G21" s="245"/>
      <c r="H21" s="246"/>
      <c r="I21" s="246"/>
      <c r="J21" s="246"/>
      <c r="K21" s="248"/>
      <c r="L21" s="247"/>
      <c r="M21" s="247"/>
      <c r="N21" s="247"/>
      <c r="O21" s="338"/>
      <c r="P21" s="247"/>
      <c r="Q21" s="340"/>
      <c r="R21" s="259" t="str">
        <f t="shared" ref="R21" si="34">IF($Z22&lt;&gt;0,$Z22,"")</f>
        <v/>
      </c>
      <c r="S21" s="266"/>
    </row>
    <row r="22" spans="1:26" ht="48" customHeight="1">
      <c r="A22" s="279"/>
      <c r="B22" s="111"/>
      <c r="C22" s="231"/>
      <c r="D22" s="232"/>
      <c r="E22" s="231"/>
      <c r="F22" s="243"/>
      <c r="G22" s="245"/>
      <c r="H22" s="246"/>
      <c r="I22" s="246"/>
      <c r="J22" s="246"/>
      <c r="K22" s="248"/>
      <c r="L22" s="247"/>
      <c r="M22" s="247"/>
      <c r="N22" s="247"/>
      <c r="O22" s="338"/>
      <c r="P22" s="247"/>
      <c r="Q22" s="340"/>
      <c r="R22" s="260"/>
      <c r="S22" s="267"/>
      <c r="U22" s="116" t="str">
        <f t="shared" ref="U22" si="35">IF($C21="一般",IF(AND($G21="",$H21="〇",$I21=""),4000,IF(AND($G21="",$H21="",$I21="〇"),4000,IF(AND($G21="〇",$H21="",$I21=""),7500))),"")</f>
        <v/>
      </c>
      <c r="V22" s="116" t="str">
        <f t="shared" ref="V22" si="36">IF($C21="大学",IF(AND($G21="",$H21="〇",$I21=""),3000,IF(AND($G21="",$H21="",$I21="〇"),3000,IF(AND($G21="〇",$H21="",$I21=""),5500))),"")</f>
        <v/>
      </c>
      <c r="W22" s="116" t="str">
        <f t="shared" ref="W22" si="37">IF($C21="高校",IF(AND($G21="",$H21="〇",$I21=""),2000,IF(AND($G21="",$H21="",$I21="〇"),2000,IF(AND($G21="〇",$H21="",$I21=""),3500))),"")</f>
        <v/>
      </c>
      <c r="X22" s="116" t="str">
        <f t="shared" ref="X22" si="38">IF($C21="中学",IF(AND($G21="",$H21="〇",$I21=""),1000,IF(AND($G21="",$H21="",$I21="〇"),1000,IF(AND($G21="〇",$H21="",$I21=""),2000))),"")</f>
        <v/>
      </c>
      <c r="Y22" s="116" t="str">
        <f t="shared" ref="Y22" si="39">IF($K21="〇",4000,"")</f>
        <v/>
      </c>
      <c r="Z22" s="116">
        <f t="shared" ref="Z22" si="40">SUM($U22:$Y22)</f>
        <v>0</v>
      </c>
    </row>
    <row r="23" spans="1:26" ht="19.899999999999999" customHeight="1">
      <c r="A23" s="278">
        <v>8</v>
      </c>
      <c r="B23" s="110"/>
      <c r="C23" s="229" t="s">
        <v>91</v>
      </c>
      <c r="D23" s="230"/>
      <c r="E23" s="229" t="s">
        <v>88</v>
      </c>
      <c r="F23" s="244"/>
      <c r="G23" s="245"/>
      <c r="H23" s="246"/>
      <c r="I23" s="246"/>
      <c r="J23" s="246"/>
      <c r="K23" s="248"/>
      <c r="L23" s="247"/>
      <c r="M23" s="247"/>
      <c r="N23" s="247"/>
      <c r="O23" s="338"/>
      <c r="P23" s="247"/>
      <c r="Q23" s="340"/>
      <c r="R23" s="259" t="str">
        <f t="shared" ref="R23" si="41">IF($Z24&lt;&gt;0,$Z24,"")</f>
        <v/>
      </c>
      <c r="S23" s="266"/>
    </row>
    <row r="24" spans="1:26" ht="39.950000000000003" customHeight="1">
      <c r="A24" s="279"/>
      <c r="B24" s="111"/>
      <c r="C24" s="231"/>
      <c r="D24" s="232"/>
      <c r="E24" s="231"/>
      <c r="F24" s="243"/>
      <c r="G24" s="245"/>
      <c r="H24" s="246"/>
      <c r="I24" s="246"/>
      <c r="J24" s="246"/>
      <c r="K24" s="248"/>
      <c r="L24" s="247"/>
      <c r="M24" s="247"/>
      <c r="N24" s="247"/>
      <c r="O24" s="338"/>
      <c r="P24" s="247"/>
      <c r="Q24" s="340"/>
      <c r="R24" s="260"/>
      <c r="S24" s="267"/>
      <c r="U24" s="116" t="str">
        <f t="shared" ref="U24" si="42">IF($C23="一般",IF(AND($G23="",$H23="〇",$I23=""),4000,IF(AND($G23="",$H23="",$I23="〇"),4000,IF(AND($G23="〇",$H23="",$I23=""),7500))),"")</f>
        <v/>
      </c>
      <c r="V24" s="116" t="str">
        <f t="shared" ref="V24" si="43">IF($C23="大学",IF(AND($G23="",$H23="〇",$I23=""),3000,IF(AND($G23="",$H23="",$I23="〇"),3000,IF(AND($G23="〇",$H23="",$I23=""),5500))),"")</f>
        <v/>
      </c>
      <c r="W24" s="116" t="str">
        <f t="shared" ref="W24" si="44">IF($C23="高校",IF(AND($G23="",$H23="〇",$I23=""),2000,IF(AND($G23="",$H23="",$I23="〇"),2000,IF(AND($G23="〇",$H23="",$I23=""),3500))),"")</f>
        <v/>
      </c>
      <c r="X24" s="116" t="str">
        <f t="shared" ref="X24" si="45">IF($C23="中学",IF(AND($G23="",$H23="〇",$I23=""),1000,IF(AND($G23="",$H23="",$I23="〇"),1000,IF(AND($G23="〇",$H23="",$I23=""),2000))),"")</f>
        <v/>
      </c>
      <c r="Y24" s="116" t="str">
        <f t="shared" ref="Y24" si="46">IF($K23="〇",4000,"")</f>
        <v/>
      </c>
      <c r="Z24" s="116">
        <f t="shared" ref="Z24" si="47">SUM($U24:$Y24)</f>
        <v>0</v>
      </c>
    </row>
    <row r="25" spans="1:26" ht="19.899999999999999" customHeight="1">
      <c r="A25" s="278">
        <v>9</v>
      </c>
      <c r="B25" s="110"/>
      <c r="C25" s="229" t="s">
        <v>91</v>
      </c>
      <c r="D25" s="230"/>
      <c r="E25" s="229" t="s">
        <v>88</v>
      </c>
      <c r="F25" s="244"/>
      <c r="G25" s="245"/>
      <c r="H25" s="246"/>
      <c r="I25" s="246"/>
      <c r="J25" s="246"/>
      <c r="K25" s="248"/>
      <c r="L25" s="247"/>
      <c r="M25" s="247"/>
      <c r="N25" s="247"/>
      <c r="O25" s="338"/>
      <c r="P25" s="247"/>
      <c r="Q25" s="340"/>
      <c r="R25" s="249" t="str">
        <f t="shared" ref="R25" si="48">IF($Z26&lt;&gt;0,$Z26,"")</f>
        <v/>
      </c>
      <c r="S25" s="266"/>
    </row>
    <row r="26" spans="1:26" ht="39.950000000000003" customHeight="1">
      <c r="A26" s="279"/>
      <c r="B26" s="111"/>
      <c r="C26" s="231"/>
      <c r="D26" s="232"/>
      <c r="E26" s="231"/>
      <c r="F26" s="243"/>
      <c r="G26" s="245"/>
      <c r="H26" s="246"/>
      <c r="I26" s="246"/>
      <c r="J26" s="246"/>
      <c r="K26" s="248"/>
      <c r="L26" s="247"/>
      <c r="M26" s="247"/>
      <c r="N26" s="247"/>
      <c r="O26" s="338"/>
      <c r="P26" s="247"/>
      <c r="Q26" s="340"/>
      <c r="R26" s="251"/>
      <c r="S26" s="267"/>
      <c r="U26" s="116" t="str">
        <f t="shared" ref="U26" si="49">IF($C25="一般",IF(AND($G25="",$H25="〇",$I25=""),4000,IF(AND($G25="",$H25="",$I25="〇"),4000,IF(AND($G25="〇",$H25="",$I25=""),7500))),"")</f>
        <v/>
      </c>
      <c r="V26" s="116" t="str">
        <f t="shared" ref="V26" si="50">IF($C25="大学",IF(AND($G25="",$H25="〇",$I25=""),3000,IF(AND($G25="",$H25="",$I25="〇"),3000,IF(AND($G25="〇",$H25="",$I25=""),5500))),"")</f>
        <v/>
      </c>
      <c r="W26" s="116" t="str">
        <f t="shared" ref="W26" si="51">IF($C25="高校",IF(AND($G25="",$H25="〇",$I25=""),2000,IF(AND($G25="",$H25="",$I25="〇"),2000,IF(AND($G25="〇",$H25="",$I25=""),3500))),"")</f>
        <v/>
      </c>
      <c r="X26" s="116" t="str">
        <f t="shared" ref="X26" si="52">IF($C25="中学",IF(AND($G25="",$H25="〇",$I25=""),1000,IF(AND($G25="",$H25="",$I25="〇"),1000,IF(AND($G25="〇",$H25="",$I25=""),2000))),"")</f>
        <v/>
      </c>
      <c r="Y26" s="116" t="str">
        <f t="shared" ref="Y26" si="53">IF($K25="〇",4000,"")</f>
        <v/>
      </c>
      <c r="Z26" s="116">
        <f t="shared" ref="Z26" si="54">SUM($U26:$Y26)</f>
        <v>0</v>
      </c>
    </row>
    <row r="27" spans="1:26" ht="19.899999999999999" customHeight="1">
      <c r="A27" s="336">
        <v>10</v>
      </c>
      <c r="B27" s="110"/>
      <c r="C27" s="229" t="s">
        <v>91</v>
      </c>
      <c r="D27" s="230"/>
      <c r="E27" s="229" t="s">
        <v>88</v>
      </c>
      <c r="F27" s="244"/>
      <c r="G27" s="245"/>
      <c r="H27" s="246"/>
      <c r="I27" s="246"/>
      <c r="J27" s="246"/>
      <c r="K27" s="248"/>
      <c r="L27" s="247"/>
      <c r="M27" s="247"/>
      <c r="N27" s="247"/>
      <c r="O27" s="338"/>
      <c r="P27" s="247"/>
      <c r="Q27" s="340"/>
      <c r="R27" s="249" t="str">
        <f t="shared" ref="R27" si="55">IF($Z28&lt;&gt;0,$Z28,"")</f>
        <v/>
      </c>
      <c r="S27" s="266"/>
    </row>
    <row r="28" spans="1:26" ht="39.950000000000003" customHeight="1" thickBot="1">
      <c r="A28" s="337"/>
      <c r="B28" s="112"/>
      <c r="C28" s="231"/>
      <c r="D28" s="232"/>
      <c r="E28" s="231"/>
      <c r="F28" s="243"/>
      <c r="G28" s="356"/>
      <c r="H28" s="357"/>
      <c r="I28" s="357"/>
      <c r="J28" s="357"/>
      <c r="K28" s="358"/>
      <c r="L28" s="277"/>
      <c r="M28" s="277"/>
      <c r="N28" s="277"/>
      <c r="O28" s="355"/>
      <c r="P28" s="277"/>
      <c r="Q28" s="354"/>
      <c r="R28" s="250"/>
      <c r="S28" s="276"/>
      <c r="U28" s="116" t="str">
        <f t="shared" ref="U28" si="56">IF($C27="一般",IF(AND($G27="",$H27="〇",$I27=""),4000,IF(AND($G27="",$H27="",$I27="〇"),4000,IF(AND($G27="〇",$H27="",$I27=""),7500))),"")</f>
        <v/>
      </c>
      <c r="V28" s="116" t="str">
        <f t="shared" ref="V28" si="57">IF($C27="大学",IF(AND($G27="",$H27="〇",$I27=""),3000,IF(AND($G27="",$H27="",$I27="〇"),3000,IF(AND($G27="〇",$H27="",$I27=""),5500))),"")</f>
        <v/>
      </c>
      <c r="W28" s="116" t="str">
        <f t="shared" ref="W28" si="58">IF($C27="高校",IF(AND($G27="",$H27="〇",$I27=""),2000,IF(AND($G27="",$H27="",$I27="〇"),2000,IF(AND($G27="〇",$H27="",$I27=""),3500))),"")</f>
        <v/>
      </c>
      <c r="X28" s="116" t="str">
        <f t="shared" ref="X28" si="59">IF($C27="中学",IF(AND($G27="",$H27="〇",$I27=""),1000,IF(AND($G27="",$H27="",$I27="〇"),1000,IF(AND($G27="〇",$H27="",$I27=""),2000))),"")</f>
        <v/>
      </c>
      <c r="Y28" s="116" t="str">
        <f t="shared" ref="Y28" si="60">IF($K27="〇",4000,"")</f>
        <v/>
      </c>
      <c r="Z28" s="116">
        <f t="shared" ref="Z28" si="61">SUM($U28:$Y28)</f>
        <v>0</v>
      </c>
    </row>
    <row r="29" spans="1:26" ht="22.5" customHeight="1">
      <c r="A29" s="72"/>
      <c r="B29" s="72" t="s">
        <v>53</v>
      </c>
      <c r="C29" s="73"/>
      <c r="D29" s="73"/>
      <c r="E29" s="73"/>
      <c r="F29" s="73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2"/>
      <c r="S29" s="72"/>
    </row>
    <row r="30" spans="1:26" ht="18.75" customHeight="1">
      <c r="A30" s="78"/>
      <c r="B30" s="79" t="s">
        <v>63</v>
      </c>
      <c r="C30" s="80"/>
      <c r="D30" s="80"/>
      <c r="E30" s="81"/>
      <c r="F30" s="81"/>
      <c r="G30" s="82" t="s">
        <v>83</v>
      </c>
      <c r="H30" s="83">
        <v>4</v>
      </c>
      <c r="I30" s="83">
        <v>5</v>
      </c>
      <c r="J30" s="83" t="s">
        <v>84</v>
      </c>
      <c r="K30" s="84" t="s">
        <v>85</v>
      </c>
      <c r="L30" s="85">
        <v>41</v>
      </c>
      <c r="M30" s="86">
        <v>42</v>
      </c>
      <c r="N30" s="86">
        <v>43</v>
      </c>
      <c r="O30" s="86">
        <v>44</v>
      </c>
      <c r="P30" s="86">
        <v>51</v>
      </c>
      <c r="Q30" s="87">
        <v>52</v>
      </c>
      <c r="R30" s="78"/>
      <c r="S30" s="18"/>
      <c r="X30" s="227" t="s">
        <v>113</v>
      </c>
      <c r="Y30" s="228"/>
      <c r="Z30" s="116">
        <f>SUM(Z10:Z28)</f>
        <v>0</v>
      </c>
    </row>
    <row r="31" spans="1:26" ht="15" customHeight="1">
      <c r="A31" s="79"/>
      <c r="B31" s="88"/>
      <c r="C31" s="89" t="s">
        <v>72</v>
      </c>
      <c r="D31" s="90">
        <f>COUNTIF(C9:C28,"一般")</f>
        <v>0</v>
      </c>
      <c r="E31" s="89" t="s">
        <v>79</v>
      </c>
      <c r="F31" s="91">
        <f>COUNTIF(E9:E28,"Ｓ")</f>
        <v>0</v>
      </c>
      <c r="G31" s="345">
        <f>COUNTIF(G9:G28,"〇")</f>
        <v>0</v>
      </c>
      <c r="H31" s="348">
        <f t="shared" ref="H31:K31" si="62">COUNTIF(H9:H28,"〇")</f>
        <v>0</v>
      </c>
      <c r="I31" s="348">
        <f t="shared" si="62"/>
        <v>0</v>
      </c>
      <c r="J31" s="348">
        <f t="shared" si="62"/>
        <v>0</v>
      </c>
      <c r="K31" s="351">
        <f t="shared" si="62"/>
        <v>0</v>
      </c>
      <c r="L31" s="92">
        <f>COUNTIF(L$9:L$28,"Ａ")</f>
        <v>0</v>
      </c>
      <c r="M31" s="93">
        <f t="shared" ref="M31:Q31" si="63">COUNTIF(M$9:M$28,"Ａ")</f>
        <v>0</v>
      </c>
      <c r="N31" s="93">
        <f t="shared" si="63"/>
        <v>0</v>
      </c>
      <c r="O31" s="93">
        <f t="shared" si="63"/>
        <v>0</v>
      </c>
      <c r="P31" s="93">
        <f t="shared" si="63"/>
        <v>0</v>
      </c>
      <c r="Q31" s="94">
        <f t="shared" si="63"/>
        <v>0</v>
      </c>
      <c r="R31" s="79" t="s">
        <v>61</v>
      </c>
    </row>
    <row r="32" spans="1:26" ht="15" customHeight="1">
      <c r="A32" s="79"/>
      <c r="B32" s="95"/>
      <c r="C32" s="85" t="s">
        <v>73</v>
      </c>
      <c r="D32" s="87">
        <f>COUNTIF(C9:C28,"大学")</f>
        <v>0</v>
      </c>
      <c r="E32" s="85" t="s">
        <v>78</v>
      </c>
      <c r="F32" s="96">
        <f>COUNTIF(E9:E28,"Ｍ")</f>
        <v>0</v>
      </c>
      <c r="G32" s="346"/>
      <c r="H32" s="349"/>
      <c r="I32" s="349"/>
      <c r="J32" s="349"/>
      <c r="K32" s="352"/>
      <c r="L32" s="97">
        <f>COUNTIF(L$9:L$28,"Ｂ")</f>
        <v>0</v>
      </c>
      <c r="M32" s="98">
        <f t="shared" ref="M32:Q32" si="64">COUNTIF(M$9:M$28,"Ｂ")</f>
        <v>0</v>
      </c>
      <c r="N32" s="98">
        <f t="shared" si="64"/>
        <v>0</v>
      </c>
      <c r="O32" s="98">
        <f t="shared" si="64"/>
        <v>0</v>
      </c>
      <c r="P32" s="98">
        <f t="shared" si="64"/>
        <v>0</v>
      </c>
      <c r="Q32" s="99">
        <f t="shared" si="64"/>
        <v>0</v>
      </c>
      <c r="R32" s="79" t="s">
        <v>55</v>
      </c>
    </row>
    <row r="33" spans="1:22" ht="15" customHeight="1">
      <c r="A33" s="79"/>
      <c r="B33" s="95"/>
      <c r="C33" s="100" t="s">
        <v>74</v>
      </c>
      <c r="D33" s="101">
        <f>COUNTIF(C9:C28,"高校")</f>
        <v>0</v>
      </c>
      <c r="E33" s="100" t="s">
        <v>80</v>
      </c>
      <c r="F33" s="102">
        <f>COUNTIF(E9:E28,"Ａ")</f>
        <v>0</v>
      </c>
      <c r="G33" s="346"/>
      <c r="H33" s="349"/>
      <c r="I33" s="349"/>
      <c r="J33" s="349"/>
      <c r="K33" s="352"/>
      <c r="L33" s="97">
        <f>COUNTIF(L$9:L$28,"Ｃ")</f>
        <v>0</v>
      </c>
      <c r="M33" s="98">
        <f t="shared" ref="M33:Q33" si="65">COUNTIF(M$9:M$28,"Ｃ")</f>
        <v>0</v>
      </c>
      <c r="N33" s="98">
        <f t="shared" si="65"/>
        <v>0</v>
      </c>
      <c r="O33" s="98">
        <f t="shared" si="65"/>
        <v>0</v>
      </c>
      <c r="P33" s="98">
        <f t="shared" si="65"/>
        <v>0</v>
      </c>
      <c r="Q33" s="99">
        <f t="shared" si="65"/>
        <v>0</v>
      </c>
      <c r="R33" s="79" t="s">
        <v>62</v>
      </c>
    </row>
    <row r="34" spans="1:22" ht="15" customHeight="1">
      <c r="A34" s="79"/>
      <c r="B34" s="95"/>
      <c r="C34" s="85" t="s">
        <v>75</v>
      </c>
      <c r="D34" s="87">
        <f>COUNTIF(C9:C28,"中学")</f>
        <v>0</v>
      </c>
      <c r="E34" s="85" t="s">
        <v>81</v>
      </c>
      <c r="F34" s="96">
        <f>COUNTIF(E9:E28,"Ｔ")</f>
        <v>0</v>
      </c>
      <c r="G34" s="347"/>
      <c r="H34" s="350"/>
      <c r="I34" s="350"/>
      <c r="J34" s="350"/>
      <c r="K34" s="353"/>
      <c r="L34" s="103">
        <f>COUNTIF(L$9:L$28,"Ｄ")</f>
        <v>0</v>
      </c>
      <c r="M34" s="104">
        <f t="shared" ref="M34:Q34" si="66">COUNTIF(M$9:M$28,"Ｄ")</f>
        <v>0</v>
      </c>
      <c r="N34" s="104">
        <f t="shared" si="66"/>
        <v>0</v>
      </c>
      <c r="O34" s="104">
        <f t="shared" si="66"/>
        <v>0</v>
      </c>
      <c r="P34" s="104">
        <f t="shared" si="66"/>
        <v>0</v>
      </c>
      <c r="Q34" s="105">
        <f t="shared" si="66"/>
        <v>0</v>
      </c>
      <c r="R34" s="79" t="s">
        <v>59</v>
      </c>
    </row>
    <row r="35" spans="1:22">
      <c r="A35" s="79"/>
      <c r="B35" s="79"/>
      <c r="C35" s="95"/>
      <c r="D35" s="106"/>
      <c r="E35" s="107" t="s">
        <v>82</v>
      </c>
      <c r="F35" s="108">
        <f>COUNTIF(E9:E28,"Ｂ")</f>
        <v>0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22">
      <c r="R36" s="74" t="s">
        <v>77</v>
      </c>
      <c r="S36" s="13" t="s">
        <v>71</v>
      </c>
      <c r="T36" s="13" t="s">
        <v>76</v>
      </c>
      <c r="U36" s="13" t="s">
        <v>65</v>
      </c>
      <c r="V36" s="13" t="s">
        <v>66</v>
      </c>
    </row>
    <row r="37" spans="1:22" ht="81">
      <c r="S37" s="109" t="s">
        <v>91</v>
      </c>
      <c r="T37" s="109" t="s">
        <v>93</v>
      </c>
    </row>
    <row r="38" spans="1:22">
      <c r="S38" s="13" t="s">
        <v>72</v>
      </c>
      <c r="T38" s="109" t="s">
        <v>94</v>
      </c>
      <c r="U38" s="13" t="s">
        <v>92</v>
      </c>
      <c r="V38" s="13" t="s">
        <v>67</v>
      </c>
    </row>
    <row r="39" spans="1:22">
      <c r="S39" s="13" t="s">
        <v>73</v>
      </c>
      <c r="T39" s="13" t="s">
        <v>95</v>
      </c>
      <c r="V39" s="13" t="s">
        <v>68</v>
      </c>
    </row>
    <row r="40" spans="1:22">
      <c r="S40" s="13" t="s">
        <v>74</v>
      </c>
      <c r="T40" s="13" t="s">
        <v>96</v>
      </c>
      <c r="V40" s="13" t="s">
        <v>69</v>
      </c>
    </row>
    <row r="41" spans="1:22">
      <c r="S41" s="13" t="s">
        <v>75</v>
      </c>
      <c r="T41" s="13" t="s">
        <v>97</v>
      </c>
      <c r="V41" s="13" t="s">
        <v>70</v>
      </c>
    </row>
    <row r="42" spans="1:22">
      <c r="T42" s="13" t="s">
        <v>98</v>
      </c>
    </row>
    <row r="44" spans="1:22" ht="14.25" customHeight="1">
      <c r="S44" s="109"/>
    </row>
    <row r="45" spans="1:22">
      <c r="S45" s="109"/>
    </row>
    <row r="46" spans="1:22" ht="14.25" customHeight="1"/>
  </sheetData>
  <mergeCells count="198">
    <mergeCell ref="A3:S3"/>
    <mergeCell ref="G31:G34"/>
    <mergeCell ref="H31:H34"/>
    <mergeCell ref="I31:I34"/>
    <mergeCell ref="J31:J34"/>
    <mergeCell ref="K31:K34"/>
    <mergeCell ref="P27:P28"/>
    <mergeCell ref="Q27:Q28"/>
    <mergeCell ref="O25:O26"/>
    <mergeCell ref="P25:P26"/>
    <mergeCell ref="Q25:Q26"/>
    <mergeCell ref="M25:M26"/>
    <mergeCell ref="M27:M28"/>
    <mergeCell ref="N27:N28"/>
    <mergeCell ref="O27:O28"/>
    <mergeCell ref="G27:G28"/>
    <mergeCell ref="N25:N26"/>
    <mergeCell ref="H27:H28"/>
    <mergeCell ref="I27:I28"/>
    <mergeCell ref="J27:J28"/>
    <mergeCell ref="K27:K28"/>
    <mergeCell ref="P21:P22"/>
    <mergeCell ref="Q21:Q22"/>
    <mergeCell ref="S17:S18"/>
    <mergeCell ref="O19:O20"/>
    <mergeCell ref="O17:O18"/>
    <mergeCell ref="N17:N18"/>
    <mergeCell ref="L11:L12"/>
    <mergeCell ref="O11:O12"/>
    <mergeCell ref="S13:S14"/>
    <mergeCell ref="S15:S16"/>
    <mergeCell ref="P23:P24"/>
    <mergeCell ref="Q23:Q24"/>
    <mergeCell ref="R11:R12"/>
    <mergeCell ref="P13:P14"/>
    <mergeCell ref="Q13:Q14"/>
    <mergeCell ref="R15:R16"/>
    <mergeCell ref="R17:R18"/>
    <mergeCell ref="P15:P16"/>
    <mergeCell ref="Q15:Q16"/>
    <mergeCell ref="P19:P20"/>
    <mergeCell ref="Q19:Q20"/>
    <mergeCell ref="P17:P18"/>
    <mergeCell ref="Q17:Q18"/>
    <mergeCell ref="R13:R14"/>
    <mergeCell ref="P11:P12"/>
    <mergeCell ref="Q11:Q12"/>
    <mergeCell ref="J25:J26"/>
    <mergeCell ref="K25:K26"/>
    <mergeCell ref="O21:O22"/>
    <mergeCell ref="M23:M24"/>
    <mergeCell ref="N23:N24"/>
    <mergeCell ref="L21:L22"/>
    <mergeCell ref="M21:M22"/>
    <mergeCell ref="O9:O10"/>
    <mergeCell ref="N21:N22"/>
    <mergeCell ref="J13:J14"/>
    <mergeCell ref="J15:J16"/>
    <mergeCell ref="J17:J18"/>
    <mergeCell ref="J19:J20"/>
    <mergeCell ref="J21:J22"/>
    <mergeCell ref="J23:J24"/>
    <mergeCell ref="K23:K24"/>
    <mergeCell ref="K21:K22"/>
    <mergeCell ref="K19:K20"/>
    <mergeCell ref="K15:K16"/>
    <mergeCell ref="N15:N16"/>
    <mergeCell ref="O15:O16"/>
    <mergeCell ref="O23:O24"/>
    <mergeCell ref="L23:L24"/>
    <mergeCell ref="M19:M20"/>
    <mergeCell ref="A27:A28"/>
    <mergeCell ref="A23:A24"/>
    <mergeCell ref="G23:G24"/>
    <mergeCell ref="H23:H24"/>
    <mergeCell ref="I23:I24"/>
    <mergeCell ref="A21:A22"/>
    <mergeCell ref="G21:G22"/>
    <mergeCell ref="H21:H22"/>
    <mergeCell ref="I21:I22"/>
    <mergeCell ref="A25:A26"/>
    <mergeCell ref="E21:F22"/>
    <mergeCell ref="E23:F24"/>
    <mergeCell ref="E25:F26"/>
    <mergeCell ref="E27:F28"/>
    <mergeCell ref="G25:G26"/>
    <mergeCell ref="H25:H26"/>
    <mergeCell ref="I25:I26"/>
    <mergeCell ref="A4:A6"/>
    <mergeCell ref="B4:B5"/>
    <mergeCell ref="A7:A8"/>
    <mergeCell ref="G7:G8"/>
    <mergeCell ref="Q7:Q8"/>
    <mergeCell ref="P7:P8"/>
    <mergeCell ref="J7:J8"/>
    <mergeCell ref="G5:G6"/>
    <mergeCell ref="K7:K8"/>
    <mergeCell ref="G4:K4"/>
    <mergeCell ref="I5:I6"/>
    <mergeCell ref="K5:K6"/>
    <mergeCell ref="L5:O5"/>
    <mergeCell ref="J5:J6"/>
    <mergeCell ref="H5:H6"/>
    <mergeCell ref="H7:H8"/>
    <mergeCell ref="I7:I8"/>
    <mergeCell ref="O7:O8"/>
    <mergeCell ref="L7:L8"/>
    <mergeCell ref="C4:D6"/>
    <mergeCell ref="A9:A10"/>
    <mergeCell ref="G9:G10"/>
    <mergeCell ref="H9:H10"/>
    <mergeCell ref="I9:I10"/>
    <mergeCell ref="M9:M10"/>
    <mergeCell ref="L9:L10"/>
    <mergeCell ref="N9:N10"/>
    <mergeCell ref="K9:K10"/>
    <mergeCell ref="J9:J10"/>
    <mergeCell ref="H13:H14"/>
    <mergeCell ref="I13:I14"/>
    <mergeCell ref="M13:M14"/>
    <mergeCell ref="L13:L14"/>
    <mergeCell ref="K13:K14"/>
    <mergeCell ref="H11:H12"/>
    <mergeCell ref="K11:K12"/>
    <mergeCell ref="J11:J12"/>
    <mergeCell ref="A11:A12"/>
    <mergeCell ref="A15:A16"/>
    <mergeCell ref="G15:G16"/>
    <mergeCell ref="H15:H16"/>
    <mergeCell ref="I15:I16"/>
    <mergeCell ref="A19:A20"/>
    <mergeCell ref="I19:I20"/>
    <mergeCell ref="A17:A18"/>
    <mergeCell ref="Q1:S1"/>
    <mergeCell ref="R4:R6"/>
    <mergeCell ref="R19:R20"/>
    <mergeCell ref="N13:N14"/>
    <mergeCell ref="O13:O14"/>
    <mergeCell ref="L15:L16"/>
    <mergeCell ref="E15:F16"/>
    <mergeCell ref="E17:F18"/>
    <mergeCell ref="E19:F20"/>
    <mergeCell ref="C15:D16"/>
    <mergeCell ref="C17:D18"/>
    <mergeCell ref="I11:I12"/>
    <mergeCell ref="M11:M12"/>
    <mergeCell ref="N11:N12"/>
    <mergeCell ref="G11:G12"/>
    <mergeCell ref="A13:A14"/>
    <mergeCell ref="G13:G14"/>
    <mergeCell ref="R27:R28"/>
    <mergeCell ref="R25:R26"/>
    <mergeCell ref="S4:S6"/>
    <mergeCell ref="R9:R10"/>
    <mergeCell ref="R7:R8"/>
    <mergeCell ref="R23:R24"/>
    <mergeCell ref="R21:R22"/>
    <mergeCell ref="L4:Q4"/>
    <mergeCell ref="P5:Q5"/>
    <mergeCell ref="S9:S10"/>
    <mergeCell ref="S11:S12"/>
    <mergeCell ref="P9:P10"/>
    <mergeCell ref="Q9:Q10"/>
    <mergeCell ref="M7:M8"/>
    <mergeCell ref="N7:N8"/>
    <mergeCell ref="S19:S20"/>
    <mergeCell ref="S21:S22"/>
    <mergeCell ref="S23:S24"/>
    <mergeCell ref="S25:S26"/>
    <mergeCell ref="S27:S28"/>
    <mergeCell ref="L27:L28"/>
    <mergeCell ref="L25:L26"/>
    <mergeCell ref="L19:L20"/>
    <mergeCell ref="N19:N20"/>
    <mergeCell ref="X30:Y30"/>
    <mergeCell ref="C19:D20"/>
    <mergeCell ref="C21:D22"/>
    <mergeCell ref="C23:D24"/>
    <mergeCell ref="C25:D26"/>
    <mergeCell ref="C27:D28"/>
    <mergeCell ref="E4:F6"/>
    <mergeCell ref="C7:D8"/>
    <mergeCell ref="E7:F8"/>
    <mergeCell ref="C9:D10"/>
    <mergeCell ref="E9:F10"/>
    <mergeCell ref="C11:D12"/>
    <mergeCell ref="E11:F12"/>
    <mergeCell ref="C13:D14"/>
    <mergeCell ref="E13:F14"/>
    <mergeCell ref="G17:G18"/>
    <mergeCell ref="H17:H18"/>
    <mergeCell ref="I17:I18"/>
    <mergeCell ref="M17:M18"/>
    <mergeCell ref="L17:L18"/>
    <mergeCell ref="G19:G20"/>
    <mergeCell ref="H19:H20"/>
    <mergeCell ref="K17:K18"/>
    <mergeCell ref="M15:M16"/>
  </mergeCells>
  <phoneticPr fontId="18"/>
  <dataValidations count="4">
    <dataValidation type="list" allowBlank="1" showInputMessage="1" showErrorMessage="1" sqref="G9:K28">
      <formula1>$U$37:$U$38</formula1>
    </dataValidation>
    <dataValidation type="list" allowBlank="1" showInputMessage="1" showErrorMessage="1" sqref="L9:Q28">
      <formula1>$V$37:$V$41</formula1>
    </dataValidation>
    <dataValidation type="list" allowBlank="1" showInputMessage="1" showErrorMessage="1" sqref="C9:D28">
      <formula1>$S$37:$S$41</formula1>
    </dataValidation>
    <dataValidation type="list" allowBlank="1" showInputMessage="1" showErrorMessage="1" sqref="E9:F28">
      <formula1>$T$37:$T$42</formula1>
    </dataValidation>
  </dataValidations>
  <printOptions horizontalCentered="1"/>
  <pageMargins left="0.31496062992125984" right="0.51181102362204722" top="0.39370078740157483" bottom="0.39370078740157483" header="0.31496062992125984" footer="0.31496062992125984"/>
  <pageSetup paperSize="9" scale="94" orientation="portrait" r:id="rId1"/>
  <headerFooter alignWithMargins="0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1枚目</vt:lpstr>
      <vt:lpstr>2枚目</vt:lpstr>
      <vt:lpstr>Sheet1</vt:lpstr>
      <vt:lpstr>'1枚目'!Print_Area</vt:lpstr>
      <vt:lpstr>'2枚目'!Print_Area</vt:lpstr>
    </vt:vector>
  </TitlesOfParts>
  <Company>JCA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梅田昌和</dc:creator>
  <cp:lastModifiedBy>水野 雅文</cp:lastModifiedBy>
  <cp:lastPrinted>2018-12-03T10:28:06Z</cp:lastPrinted>
  <dcterms:created xsi:type="dcterms:W3CDTF">2013-08-14T09:15:41Z</dcterms:created>
  <dcterms:modified xsi:type="dcterms:W3CDTF">2018-12-28T05:15:33Z</dcterms:modified>
</cp:coreProperties>
</file>